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evaluacion\Desktop\pruebas\"/>
    </mc:Choice>
  </mc:AlternateContent>
  <bookViews>
    <workbookView xWindow="0" yWindow="0" windowWidth="16290" windowHeight="12000" tabRatio="893"/>
  </bookViews>
  <sheets>
    <sheet name="Índice" sheetId="11" r:id="rId1"/>
    <sheet name="1.1." sheetId="1" r:id="rId2"/>
    <sheet name="1.2." sheetId="3" r:id="rId3"/>
    <sheet name="1.3." sheetId="21" r:id="rId4"/>
    <sheet name="1.4." sheetId="22" r:id="rId5"/>
    <sheet name="1.4.1." sheetId="50" r:id="rId6"/>
    <sheet name="1.5." sheetId="5" r:id="rId7"/>
    <sheet name="1.6." sheetId="14" r:id="rId8"/>
    <sheet name="1.7." sheetId="16" r:id="rId9"/>
    <sheet name="1.8." sheetId="17" r:id="rId10"/>
    <sheet name="1.9." sheetId="19" r:id="rId11"/>
    <sheet name="2.1." sheetId="23" r:id="rId12"/>
    <sheet name="3.1." sheetId="24" r:id="rId13"/>
    <sheet name="3.2." sheetId="25" r:id="rId14"/>
    <sheet name="3.2.1." sheetId="51" r:id="rId15"/>
    <sheet name="3.3." sheetId="26" r:id="rId16"/>
    <sheet name="3.4." sheetId="27" r:id="rId17"/>
    <sheet name="3.5." sheetId="28" r:id="rId18"/>
    <sheet name="3.5.1." sheetId="44" r:id="rId19"/>
    <sheet name="3.6." sheetId="29" r:id="rId20"/>
    <sheet name="3.7." sheetId="43" r:id="rId21"/>
    <sheet name="4.1." sheetId="30" r:id="rId22"/>
    <sheet name="4.1.1." sheetId="53" r:id="rId23"/>
    <sheet name="4.2." sheetId="31" r:id="rId24"/>
    <sheet name="4.3." sheetId="32" r:id="rId25"/>
    <sheet name="4.4." sheetId="34" r:id="rId26"/>
    <sheet name="4.5." sheetId="35" r:id="rId27"/>
    <sheet name="5.1." sheetId="36" r:id="rId28"/>
    <sheet name="5.2." sheetId="45" r:id="rId29"/>
    <sheet name="5.3." sheetId="37" r:id="rId30"/>
    <sheet name="5.4." sheetId="38" r:id="rId31"/>
    <sheet name="5.5." sheetId="54" r:id="rId32"/>
    <sheet name="5.6." sheetId="39" r:id="rId33"/>
    <sheet name="5.7." sheetId="46" r:id="rId34"/>
    <sheet name="5.8." sheetId="48" r:id="rId35"/>
    <sheet name="5.9." sheetId="49" r:id="rId36"/>
    <sheet name="6.1." sheetId="41" r:id="rId37"/>
    <sheet name="6.2." sheetId="42" r:id="rId38"/>
    <sheet name="7.1." sheetId="8" r:id="rId39"/>
    <sheet name="7.2." sheetId="10" r:id="rId40"/>
    <sheet name="8.1." sheetId="56" r:id="rId41"/>
  </sheets>
  <definedNames>
    <definedName name="_xlnm._FilterDatabase" localSheetId="2" hidden="1">'1.2.'!$A$4:$I$6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43" l="1"/>
  <c r="B9" i="25"/>
  <c r="B10" i="25"/>
  <c r="B11" i="25"/>
  <c r="B12" i="25"/>
  <c r="D27" i="25" s="1"/>
  <c r="B8" i="25"/>
  <c r="D23" i="25" s="1"/>
  <c r="C24" i="25"/>
  <c r="D24" i="25"/>
  <c r="C25" i="25"/>
  <c r="D25" i="25"/>
  <c r="C26" i="25"/>
  <c r="D26" i="25"/>
  <c r="C27" i="25"/>
  <c r="B24" i="25"/>
  <c r="B25" i="25"/>
  <c r="B26" i="25"/>
  <c r="B23" i="25"/>
  <c r="C5" i="25"/>
  <c r="D5" i="25"/>
  <c r="B5" i="25"/>
  <c r="C22" i="25" s="1"/>
  <c r="C6" i="5"/>
  <c r="C5" i="31"/>
  <c r="D5" i="31"/>
  <c r="B15" i="31"/>
  <c r="B14" i="31"/>
  <c r="B6" i="31"/>
  <c r="B7" i="31"/>
  <c r="G25" i="45"/>
  <c r="B6" i="49"/>
  <c r="O22" i="49"/>
  <c r="M22" i="49"/>
  <c r="L22" i="49"/>
  <c r="I22" i="49"/>
  <c r="H22" i="49"/>
  <c r="E22" i="49"/>
  <c r="D22" i="49"/>
  <c r="AI7" i="48"/>
  <c r="N29" i="39"/>
  <c r="N28" i="39"/>
  <c r="N27" i="39"/>
  <c r="N26" i="39"/>
  <c r="N25" i="39"/>
  <c r="N24" i="39"/>
  <c r="N23" i="39"/>
  <c r="N22" i="39"/>
  <c r="M29" i="39"/>
  <c r="L29" i="39"/>
  <c r="K29" i="39"/>
  <c r="M28" i="39"/>
  <c r="K28" i="39" s="1"/>
  <c r="L28" i="39"/>
  <c r="M27" i="39"/>
  <c r="L27" i="39"/>
  <c r="K27" i="39" s="1"/>
  <c r="M26" i="39"/>
  <c r="L26" i="39"/>
  <c r="K26" i="39"/>
  <c r="M25" i="39"/>
  <c r="L25" i="39"/>
  <c r="K25" i="39" s="1"/>
  <c r="M24" i="39"/>
  <c r="K24" i="39" s="1"/>
  <c r="L24" i="39"/>
  <c r="M23" i="39"/>
  <c r="L23" i="39"/>
  <c r="K23" i="39" s="1"/>
  <c r="M22" i="39"/>
  <c r="L22" i="39"/>
  <c r="K22" i="39"/>
  <c r="I29" i="39"/>
  <c r="H29" i="39"/>
  <c r="G29" i="39"/>
  <c r="I28" i="39"/>
  <c r="G28" i="39" s="1"/>
  <c r="H28" i="39"/>
  <c r="I27" i="39"/>
  <c r="H27" i="39"/>
  <c r="G27" i="39" s="1"/>
  <c r="I26" i="39"/>
  <c r="H26" i="39"/>
  <c r="G26" i="39"/>
  <c r="I25" i="39"/>
  <c r="H25" i="39"/>
  <c r="G25" i="39" s="1"/>
  <c r="I24" i="39"/>
  <c r="G24" i="39" s="1"/>
  <c r="H24" i="39"/>
  <c r="I23" i="39"/>
  <c r="H23" i="39"/>
  <c r="G23" i="39" s="1"/>
  <c r="I22" i="39"/>
  <c r="H22" i="39"/>
  <c r="G22" i="39"/>
  <c r="E22" i="39"/>
  <c r="E23" i="39"/>
  <c r="E24" i="39"/>
  <c r="E25" i="39"/>
  <c r="C25" i="39" s="1"/>
  <c r="E26" i="39"/>
  <c r="E27" i="39"/>
  <c r="E28" i="39"/>
  <c r="E29" i="39"/>
  <c r="C29" i="39" s="1"/>
  <c r="B29" i="39" s="1"/>
  <c r="D23" i="39"/>
  <c r="D24" i="39"/>
  <c r="D25" i="39"/>
  <c r="D26" i="39"/>
  <c r="C26" i="39" s="1"/>
  <c r="D27" i="39"/>
  <c r="D28" i="39"/>
  <c r="C28" i="39" s="1"/>
  <c r="D29" i="39"/>
  <c r="D22" i="39"/>
  <c r="C27" i="39"/>
  <c r="C24" i="39"/>
  <c r="C23" i="39"/>
  <c r="C22" i="39"/>
  <c r="O23" i="54"/>
  <c r="L23" i="54"/>
  <c r="M23" i="54"/>
  <c r="O32" i="54"/>
  <c r="O31" i="54"/>
  <c r="O30" i="54"/>
  <c r="M27" i="54"/>
  <c r="M28" i="54"/>
  <c r="M29" i="54"/>
  <c r="M30" i="54"/>
  <c r="K30" i="54" s="1"/>
  <c r="M31" i="54"/>
  <c r="M32" i="54"/>
  <c r="M26" i="54"/>
  <c r="M24" i="54"/>
  <c r="L32" i="54"/>
  <c r="L31" i="54"/>
  <c r="L30" i="54"/>
  <c r="L29" i="54"/>
  <c r="K29" i="54" s="1"/>
  <c r="L28" i="54"/>
  <c r="L27" i="54"/>
  <c r="L26" i="54"/>
  <c r="L25" i="54"/>
  <c r="L24" i="54"/>
  <c r="K32" i="54"/>
  <c r="K31" i="54"/>
  <c r="K28" i="54"/>
  <c r="K27" i="54"/>
  <c r="K26" i="54"/>
  <c r="K24" i="54"/>
  <c r="G32" i="54"/>
  <c r="G31" i="54"/>
  <c r="G30" i="54"/>
  <c r="G29" i="54"/>
  <c r="G28" i="54"/>
  <c r="G27" i="54"/>
  <c r="G26" i="54"/>
  <c r="G25" i="54"/>
  <c r="G23" i="54" s="1"/>
  <c r="G24" i="54"/>
  <c r="I26" i="54"/>
  <c r="I32" i="54"/>
  <c r="I31" i="54"/>
  <c r="I30" i="54"/>
  <c r="I29" i="54"/>
  <c r="I28" i="54"/>
  <c r="I27" i="54"/>
  <c r="H32" i="54"/>
  <c r="H31" i="54"/>
  <c r="H30" i="54"/>
  <c r="H29" i="54"/>
  <c r="H28" i="54"/>
  <c r="H27" i="54"/>
  <c r="H25" i="54"/>
  <c r="H24" i="54"/>
  <c r="H23" i="54" s="1"/>
  <c r="E27" i="54"/>
  <c r="E28" i="54"/>
  <c r="E29" i="54"/>
  <c r="E30" i="54"/>
  <c r="C30" i="54" s="1"/>
  <c r="E31" i="54"/>
  <c r="E32" i="54"/>
  <c r="D25" i="54"/>
  <c r="D26" i="54"/>
  <c r="D27" i="54"/>
  <c r="D28" i="54"/>
  <c r="D29" i="54"/>
  <c r="D30" i="54"/>
  <c r="D31" i="54"/>
  <c r="D32" i="54"/>
  <c r="D24" i="54"/>
  <c r="C32" i="54"/>
  <c r="C31" i="54"/>
  <c r="C29" i="54"/>
  <c r="C28" i="54"/>
  <c r="C27" i="54"/>
  <c r="C26" i="54"/>
  <c r="C25" i="54"/>
  <c r="C24" i="54"/>
  <c r="K15" i="54"/>
  <c r="K14" i="54"/>
  <c r="K13" i="54"/>
  <c r="K12" i="54"/>
  <c r="K11" i="54"/>
  <c r="K10" i="54"/>
  <c r="K9" i="54"/>
  <c r="K8" i="54"/>
  <c r="K6" i="54" s="1"/>
  <c r="K7" i="54"/>
  <c r="G15" i="54"/>
  <c r="G14" i="54"/>
  <c r="G13" i="54"/>
  <c r="G12" i="54"/>
  <c r="G11" i="54"/>
  <c r="G10" i="54"/>
  <c r="G9" i="54"/>
  <c r="G8" i="54"/>
  <c r="G6" i="54" s="1"/>
  <c r="G7" i="54"/>
  <c r="C6" i="54"/>
  <c r="O6" i="54"/>
  <c r="O19" i="38"/>
  <c r="O18" i="38"/>
  <c r="O17" i="38"/>
  <c r="M19" i="38"/>
  <c r="L19" i="38"/>
  <c r="K19" i="38"/>
  <c r="M18" i="38"/>
  <c r="L18" i="38"/>
  <c r="K18" i="38" s="1"/>
  <c r="M17" i="38"/>
  <c r="L17" i="38"/>
  <c r="K17" i="38" s="1"/>
  <c r="I19" i="38"/>
  <c r="H19" i="38"/>
  <c r="G19" i="38" s="1"/>
  <c r="I18" i="38"/>
  <c r="G18" i="38" s="1"/>
  <c r="H18" i="38"/>
  <c r="I17" i="38"/>
  <c r="H17" i="38"/>
  <c r="G17" i="38" s="1"/>
  <c r="E17" i="38"/>
  <c r="E18" i="38"/>
  <c r="E19" i="38"/>
  <c r="D18" i="38"/>
  <c r="D19" i="38"/>
  <c r="D17" i="38"/>
  <c r="C19" i="38"/>
  <c r="C18" i="38"/>
  <c r="C17" i="38"/>
  <c r="O18" i="37"/>
  <c r="O17" i="37"/>
  <c r="O16" i="37"/>
  <c r="M17" i="37"/>
  <c r="L17" i="37"/>
  <c r="K17" i="37" s="1"/>
  <c r="M16" i="37"/>
  <c r="K16" i="37" s="1"/>
  <c r="L16" i="37"/>
  <c r="I18" i="37"/>
  <c r="H18" i="37"/>
  <c r="G18" i="37"/>
  <c r="I17" i="37"/>
  <c r="G17" i="37" s="1"/>
  <c r="H17" i="37"/>
  <c r="I16" i="37"/>
  <c r="H16" i="37"/>
  <c r="G16" i="37" s="1"/>
  <c r="E16" i="37"/>
  <c r="E17" i="37"/>
  <c r="E18" i="37"/>
  <c r="D17" i="37"/>
  <c r="D18" i="37"/>
  <c r="D16" i="37"/>
  <c r="C18" i="37"/>
  <c r="B18" i="37" s="1"/>
  <c r="C17" i="37"/>
  <c r="C16" i="37"/>
  <c r="K7" i="37"/>
  <c r="K6" i="37"/>
  <c r="B6" i="37"/>
  <c r="I25" i="45"/>
  <c r="H25" i="45"/>
  <c r="U33" i="45"/>
  <c r="U32" i="45"/>
  <c r="U31" i="45"/>
  <c r="U24" i="45"/>
  <c r="S33" i="45"/>
  <c r="R33" i="45"/>
  <c r="Q33" i="45" s="1"/>
  <c r="S32" i="45"/>
  <c r="Q32" i="45" s="1"/>
  <c r="R32" i="45"/>
  <c r="S31" i="45"/>
  <c r="R31" i="45"/>
  <c r="Q31" i="45" s="1"/>
  <c r="S30" i="45"/>
  <c r="R30" i="45"/>
  <c r="Q30" i="45"/>
  <c r="S29" i="45"/>
  <c r="R29" i="45"/>
  <c r="Q29" i="45" s="1"/>
  <c r="S28" i="45"/>
  <c r="Q28" i="45" s="1"/>
  <c r="R28" i="45"/>
  <c r="S27" i="45"/>
  <c r="R27" i="45"/>
  <c r="Q27" i="45" s="1"/>
  <c r="R26" i="45"/>
  <c r="Q26" i="45" s="1"/>
  <c r="S25" i="45"/>
  <c r="Q25" i="45" s="1"/>
  <c r="R25" i="45"/>
  <c r="R24" i="45"/>
  <c r="N28" i="45"/>
  <c r="O28" i="45"/>
  <c r="N29" i="45"/>
  <c r="O29" i="45"/>
  <c r="M29" i="45" s="1"/>
  <c r="N30" i="45"/>
  <c r="O30" i="45"/>
  <c r="N31" i="45"/>
  <c r="O31" i="45"/>
  <c r="M31" i="45" s="1"/>
  <c r="N32" i="45"/>
  <c r="O32" i="45"/>
  <c r="N33" i="45"/>
  <c r="O33" i="45"/>
  <c r="M33" i="45" s="1"/>
  <c r="O27" i="45"/>
  <c r="O25" i="45"/>
  <c r="N26" i="45"/>
  <c r="N27" i="45"/>
  <c r="N25" i="45"/>
  <c r="M25" i="45"/>
  <c r="M26" i="45"/>
  <c r="M27" i="45"/>
  <c r="M28" i="45"/>
  <c r="M30" i="45"/>
  <c r="M32" i="45"/>
  <c r="J31" i="45"/>
  <c r="K31" i="45"/>
  <c r="J32" i="45"/>
  <c r="K32" i="45"/>
  <c r="K24" i="45" s="1"/>
  <c r="J33" i="45"/>
  <c r="K33" i="45"/>
  <c r="H28" i="45"/>
  <c r="H29" i="45"/>
  <c r="H30" i="45"/>
  <c r="H31" i="45"/>
  <c r="G31" i="45" s="1"/>
  <c r="H32" i="45"/>
  <c r="H33" i="45"/>
  <c r="I33" i="45"/>
  <c r="G33" i="45"/>
  <c r="I32" i="45"/>
  <c r="G32" i="45" s="1"/>
  <c r="I31" i="45"/>
  <c r="I30" i="45"/>
  <c r="G30" i="45"/>
  <c r="I29" i="45"/>
  <c r="G29" i="45"/>
  <c r="I28" i="45"/>
  <c r="G28" i="45" s="1"/>
  <c r="I27" i="45"/>
  <c r="H27" i="45"/>
  <c r="G27" i="45"/>
  <c r="H26" i="45"/>
  <c r="G26" i="45"/>
  <c r="E28" i="45"/>
  <c r="E29" i="45"/>
  <c r="E30" i="45"/>
  <c r="E31" i="45"/>
  <c r="C31" i="45" s="1"/>
  <c r="E32" i="45"/>
  <c r="E33" i="45"/>
  <c r="E27" i="45"/>
  <c r="C27" i="45" s="1"/>
  <c r="E25" i="45"/>
  <c r="F25" i="45"/>
  <c r="D30" i="45"/>
  <c r="D31" i="45"/>
  <c r="D32" i="45"/>
  <c r="D33" i="45"/>
  <c r="D29" i="45"/>
  <c r="D26" i="45"/>
  <c r="D27" i="45"/>
  <c r="D25" i="45"/>
  <c r="C33" i="45"/>
  <c r="C32" i="45"/>
  <c r="C30" i="45"/>
  <c r="B30" i="45" s="1"/>
  <c r="C29" i="45"/>
  <c r="C28" i="45"/>
  <c r="C26" i="45"/>
  <c r="C25" i="45"/>
  <c r="U6" i="45"/>
  <c r="I6" i="45"/>
  <c r="G6" i="45" s="1"/>
  <c r="H6" i="45"/>
  <c r="E6" i="45"/>
  <c r="D6" i="45"/>
  <c r="B7" i="45"/>
  <c r="B11" i="45"/>
  <c r="B14" i="45"/>
  <c r="B15" i="45"/>
  <c r="G15" i="45"/>
  <c r="G14" i="45"/>
  <c r="G13" i="45"/>
  <c r="B13" i="45" s="1"/>
  <c r="G12" i="45"/>
  <c r="B12" i="45" s="1"/>
  <c r="G11" i="45"/>
  <c r="G10" i="45"/>
  <c r="G9" i="45"/>
  <c r="B9" i="45" s="1"/>
  <c r="G8" i="45"/>
  <c r="G7" i="45"/>
  <c r="N19" i="36"/>
  <c r="N20" i="36"/>
  <c r="N21" i="36"/>
  <c r="M20" i="36"/>
  <c r="L20" i="36"/>
  <c r="K20" i="36"/>
  <c r="N18" i="36"/>
  <c r="M18" i="36"/>
  <c r="L18" i="36"/>
  <c r="K18" i="36"/>
  <c r="I21" i="36"/>
  <c r="H21" i="36"/>
  <c r="G21" i="36"/>
  <c r="I20" i="36"/>
  <c r="G20" i="36" s="1"/>
  <c r="H20" i="36"/>
  <c r="I19" i="36"/>
  <c r="H19" i="36"/>
  <c r="G19" i="36" s="1"/>
  <c r="I18" i="36"/>
  <c r="H18" i="36"/>
  <c r="G18" i="36"/>
  <c r="D19" i="36"/>
  <c r="E19" i="36"/>
  <c r="D20" i="36"/>
  <c r="C20" i="36" s="1"/>
  <c r="E20" i="36"/>
  <c r="D21" i="36"/>
  <c r="E21" i="36"/>
  <c r="E18" i="36"/>
  <c r="D18" i="36"/>
  <c r="C21" i="36"/>
  <c r="B21" i="36" s="1"/>
  <c r="C19" i="36"/>
  <c r="C18" i="36"/>
  <c r="D23" i="42"/>
  <c r="H25" i="8"/>
  <c r="Q25" i="8"/>
  <c r="P25" i="8"/>
  <c r="O25" i="8"/>
  <c r="Q24" i="8"/>
  <c r="O24" i="8" s="1"/>
  <c r="P24" i="8"/>
  <c r="Q23" i="8"/>
  <c r="P23" i="8"/>
  <c r="O23" i="8" s="1"/>
  <c r="Q22" i="8"/>
  <c r="P22" i="8"/>
  <c r="O22" i="8"/>
  <c r="Q21" i="8"/>
  <c r="P21" i="8"/>
  <c r="O21" i="8" s="1"/>
  <c r="Q20" i="8"/>
  <c r="O20" i="8" s="1"/>
  <c r="P20" i="8"/>
  <c r="L21" i="8"/>
  <c r="M21" i="8"/>
  <c r="L22" i="8"/>
  <c r="M22" i="8"/>
  <c r="L23" i="8"/>
  <c r="M23" i="8"/>
  <c r="L24" i="8"/>
  <c r="M24" i="8"/>
  <c r="L25" i="8"/>
  <c r="M25" i="8"/>
  <c r="M20" i="8"/>
  <c r="L20" i="8"/>
  <c r="I25" i="8"/>
  <c r="G25" i="8"/>
  <c r="I24" i="8"/>
  <c r="G24" i="8" s="1"/>
  <c r="H24" i="8"/>
  <c r="I23" i="8"/>
  <c r="H23" i="8"/>
  <c r="G23" i="8" s="1"/>
  <c r="I22" i="8"/>
  <c r="H22" i="8"/>
  <c r="G22" i="8"/>
  <c r="I21" i="8"/>
  <c r="H21" i="8"/>
  <c r="G21" i="8" s="1"/>
  <c r="I20" i="8"/>
  <c r="G20" i="8" s="1"/>
  <c r="H20" i="8"/>
  <c r="B6" i="8"/>
  <c r="E20" i="8"/>
  <c r="E21" i="8"/>
  <c r="E22" i="8"/>
  <c r="C22" i="8" s="1"/>
  <c r="E23" i="8"/>
  <c r="E24" i="8"/>
  <c r="E25" i="8"/>
  <c r="D21" i="8"/>
  <c r="D22" i="8"/>
  <c r="D23" i="8"/>
  <c r="D24" i="8"/>
  <c r="D25" i="8"/>
  <c r="D20" i="8"/>
  <c r="C21" i="8"/>
  <c r="C25" i="8"/>
  <c r="C23" i="8"/>
  <c r="Q18" i="41"/>
  <c r="P18" i="41"/>
  <c r="O18" i="41" s="1"/>
  <c r="E18" i="41"/>
  <c r="D18" i="41"/>
  <c r="Q17" i="41"/>
  <c r="P17" i="41"/>
  <c r="O17" i="41" s="1"/>
  <c r="I17" i="41"/>
  <c r="H17" i="41"/>
  <c r="G17" i="41"/>
  <c r="E17" i="41"/>
  <c r="D17" i="41"/>
  <c r="Q19" i="41"/>
  <c r="P19" i="41"/>
  <c r="O19" i="41" s="1"/>
  <c r="Q16" i="41"/>
  <c r="P16" i="41"/>
  <c r="O16" i="41"/>
  <c r="M16" i="41"/>
  <c r="L16" i="41"/>
  <c r="K16" i="41" s="1"/>
  <c r="I19" i="41"/>
  <c r="G19" i="41" s="1"/>
  <c r="H19" i="41"/>
  <c r="I16" i="41"/>
  <c r="G16" i="41" s="1"/>
  <c r="H16" i="41"/>
  <c r="D19" i="41"/>
  <c r="E19" i="41"/>
  <c r="E16" i="41"/>
  <c r="D16" i="41"/>
  <c r="C16" i="41" s="1"/>
  <c r="C19" i="41"/>
  <c r="C18" i="41"/>
  <c r="O7" i="41"/>
  <c r="I34" i="42"/>
  <c r="H34" i="42"/>
  <c r="G34" i="42" s="1"/>
  <c r="I33" i="42"/>
  <c r="G33" i="42" s="1"/>
  <c r="H33" i="42"/>
  <c r="I32" i="42"/>
  <c r="H32" i="42"/>
  <c r="G32" i="42" s="1"/>
  <c r="I31" i="42"/>
  <c r="H31" i="42"/>
  <c r="G31" i="42"/>
  <c r="I30" i="42"/>
  <c r="H30" i="42"/>
  <c r="G30" i="42" s="1"/>
  <c r="I29" i="42"/>
  <c r="G29" i="42" s="1"/>
  <c r="H29" i="42"/>
  <c r="I28" i="42"/>
  <c r="H28" i="42"/>
  <c r="G28" i="42" s="1"/>
  <c r="I27" i="42"/>
  <c r="H27" i="42"/>
  <c r="G27" i="42"/>
  <c r="I26" i="42"/>
  <c r="H26" i="42"/>
  <c r="G26" i="42" s="1"/>
  <c r="I25" i="42"/>
  <c r="G25" i="42" s="1"/>
  <c r="H25" i="42"/>
  <c r="I24" i="42"/>
  <c r="H24" i="42"/>
  <c r="G24" i="42" s="1"/>
  <c r="I23" i="42"/>
  <c r="H23" i="42"/>
  <c r="G23" i="42"/>
  <c r="D24" i="42"/>
  <c r="E24" i="42"/>
  <c r="D25" i="42"/>
  <c r="E25" i="42"/>
  <c r="D26" i="42"/>
  <c r="E26" i="42"/>
  <c r="D27" i="42"/>
  <c r="E27" i="42"/>
  <c r="D28" i="42"/>
  <c r="E28" i="42"/>
  <c r="D29" i="42"/>
  <c r="E29" i="42"/>
  <c r="D30" i="42"/>
  <c r="E30" i="42"/>
  <c r="D31" i="42"/>
  <c r="E31" i="42"/>
  <c r="D32" i="42"/>
  <c r="E32" i="42"/>
  <c r="D33" i="42"/>
  <c r="E33" i="42"/>
  <c r="D34" i="42"/>
  <c r="E34" i="42"/>
  <c r="E23" i="42"/>
  <c r="C34" i="42"/>
  <c r="C33" i="42"/>
  <c r="C32" i="42"/>
  <c r="C31" i="42"/>
  <c r="B31" i="42" s="1"/>
  <c r="C30" i="42"/>
  <c r="C29" i="42"/>
  <c r="C28" i="42"/>
  <c r="C27" i="42"/>
  <c r="C26" i="42"/>
  <c r="C25" i="42"/>
  <c r="C24" i="42"/>
  <c r="B27" i="25" l="1"/>
  <c r="C23" i="25"/>
  <c r="C21" i="25"/>
  <c r="D21" i="25"/>
  <c r="D22" i="25"/>
  <c r="B22" i="25" s="1"/>
  <c r="G22" i="49"/>
  <c r="K22" i="49"/>
  <c r="C22" i="49"/>
  <c r="B22" i="49" s="1"/>
  <c r="B23" i="39"/>
  <c r="B26" i="39"/>
  <c r="B27" i="39"/>
  <c r="B24" i="39"/>
  <c r="B22" i="39"/>
  <c r="B28" i="39"/>
  <c r="B25" i="39"/>
  <c r="B24" i="54"/>
  <c r="K25" i="54"/>
  <c r="K23" i="54" s="1"/>
  <c r="B26" i="54"/>
  <c r="B30" i="54"/>
  <c r="B32" i="54"/>
  <c r="B27" i="54"/>
  <c r="B29" i="54"/>
  <c r="B28" i="54"/>
  <c r="B31" i="54"/>
  <c r="B25" i="54"/>
  <c r="E23" i="54"/>
  <c r="D23" i="54"/>
  <c r="C23" i="54"/>
  <c r="B18" i="38"/>
  <c r="B17" i="38"/>
  <c r="B19" i="38"/>
  <c r="B16" i="37"/>
  <c r="B17" i="37"/>
  <c r="Q24" i="45"/>
  <c r="S24" i="45"/>
  <c r="O24" i="45"/>
  <c r="M24" i="45"/>
  <c r="N24" i="45"/>
  <c r="B33" i="45"/>
  <c r="B29" i="45"/>
  <c r="B32" i="45"/>
  <c r="B27" i="45"/>
  <c r="H24" i="45"/>
  <c r="B25" i="45"/>
  <c r="B28" i="45"/>
  <c r="I24" i="45"/>
  <c r="B31" i="45"/>
  <c r="E24" i="45"/>
  <c r="D24" i="45"/>
  <c r="B26" i="45"/>
  <c r="B20" i="36"/>
  <c r="B19" i="36"/>
  <c r="B18" i="36"/>
  <c r="C20" i="8"/>
  <c r="C24" i="8"/>
  <c r="B18" i="41"/>
  <c r="C17" i="41"/>
  <c r="B19" i="41"/>
  <c r="B17" i="41"/>
  <c r="B16" i="41"/>
  <c r="B24" i="42"/>
  <c r="B32" i="42"/>
  <c r="B28" i="42"/>
  <c r="B30" i="42"/>
  <c r="B27" i="42"/>
  <c r="B29" i="42"/>
  <c r="C23" i="42"/>
  <c r="B23" i="42" s="1"/>
  <c r="B26" i="42"/>
  <c r="B33" i="42"/>
  <c r="B25" i="42"/>
  <c r="B34" i="42"/>
  <c r="C12" i="10"/>
  <c r="P12" i="10"/>
  <c r="N12" i="10"/>
  <c r="M12" i="10"/>
  <c r="L12" i="10"/>
  <c r="J12" i="10"/>
  <c r="I12" i="10"/>
  <c r="H12" i="10"/>
  <c r="E12" i="10"/>
  <c r="F12" i="10"/>
  <c r="D12" i="10"/>
  <c r="C6" i="10"/>
  <c r="L6" i="10"/>
  <c r="H6" i="10"/>
  <c r="D6" i="10"/>
  <c r="P16" i="35"/>
  <c r="N16" i="35"/>
  <c r="M16" i="35"/>
  <c r="L16" i="35" s="1"/>
  <c r="J16" i="35"/>
  <c r="I16" i="35"/>
  <c r="H16" i="35" s="1"/>
  <c r="F16" i="35"/>
  <c r="E16" i="35"/>
  <c r="D16" i="35"/>
  <c r="W28" i="34"/>
  <c r="W27" i="34"/>
  <c r="W26" i="34"/>
  <c r="W25" i="34"/>
  <c r="W24" i="34"/>
  <c r="W23" i="34"/>
  <c r="W22" i="34"/>
  <c r="W21" i="34"/>
  <c r="U28" i="34"/>
  <c r="T28" i="34"/>
  <c r="S28" i="34" s="1"/>
  <c r="U27" i="34"/>
  <c r="S27" i="34" s="1"/>
  <c r="T27" i="34"/>
  <c r="U26" i="34"/>
  <c r="T26" i="34"/>
  <c r="S26" i="34" s="1"/>
  <c r="U25" i="34"/>
  <c r="T25" i="34"/>
  <c r="S25" i="34"/>
  <c r="U24" i="34"/>
  <c r="T24" i="34"/>
  <c r="S24" i="34" s="1"/>
  <c r="U23" i="34"/>
  <c r="S23" i="34" s="1"/>
  <c r="T23" i="34"/>
  <c r="U22" i="34"/>
  <c r="T22" i="34"/>
  <c r="S22" i="34" s="1"/>
  <c r="U21" i="34"/>
  <c r="T21" i="34"/>
  <c r="S21" i="34"/>
  <c r="Q28" i="34"/>
  <c r="P28" i="34"/>
  <c r="O28" i="34"/>
  <c r="Q27" i="34"/>
  <c r="O27" i="34" s="1"/>
  <c r="P27" i="34"/>
  <c r="Q26" i="34"/>
  <c r="P26" i="34"/>
  <c r="O26" i="34" s="1"/>
  <c r="Q25" i="34"/>
  <c r="P25" i="34"/>
  <c r="O25" i="34"/>
  <c r="Q24" i="34"/>
  <c r="P24" i="34"/>
  <c r="O24" i="34"/>
  <c r="Q23" i="34"/>
  <c r="O23" i="34" s="1"/>
  <c r="P23" i="34"/>
  <c r="Q22" i="34"/>
  <c r="P22" i="34"/>
  <c r="O22" i="34" s="1"/>
  <c r="Q21" i="34"/>
  <c r="P21" i="34"/>
  <c r="O21" i="34"/>
  <c r="M28" i="34"/>
  <c r="L28" i="34"/>
  <c r="K28" i="34"/>
  <c r="M27" i="34"/>
  <c r="K27" i="34" s="1"/>
  <c r="L27" i="34"/>
  <c r="M26" i="34"/>
  <c r="L26" i="34"/>
  <c r="K26" i="34" s="1"/>
  <c r="M25" i="34"/>
  <c r="L25" i="34"/>
  <c r="K25" i="34"/>
  <c r="M24" i="34"/>
  <c r="L24" i="34"/>
  <c r="K24" i="34"/>
  <c r="M23" i="34"/>
  <c r="K23" i="34" s="1"/>
  <c r="L23" i="34"/>
  <c r="M22" i="34"/>
  <c r="L22" i="34"/>
  <c r="K22" i="34" s="1"/>
  <c r="M21" i="34"/>
  <c r="L21" i="34"/>
  <c r="K21" i="34"/>
  <c r="I28" i="34"/>
  <c r="H28" i="34"/>
  <c r="G28" i="34" s="1"/>
  <c r="I27" i="34"/>
  <c r="G27" i="34" s="1"/>
  <c r="H27" i="34"/>
  <c r="I26" i="34"/>
  <c r="H26" i="34"/>
  <c r="G26" i="34" s="1"/>
  <c r="I25" i="34"/>
  <c r="H25" i="34"/>
  <c r="G25" i="34"/>
  <c r="I24" i="34"/>
  <c r="H24" i="34"/>
  <c r="G24" i="34" s="1"/>
  <c r="I23" i="34"/>
  <c r="G23" i="34" s="1"/>
  <c r="H23" i="34"/>
  <c r="I22" i="34"/>
  <c r="H22" i="34"/>
  <c r="G22" i="34" s="1"/>
  <c r="I21" i="34"/>
  <c r="H21" i="34"/>
  <c r="G21" i="34"/>
  <c r="E21" i="34"/>
  <c r="E22" i="34"/>
  <c r="E23" i="34"/>
  <c r="E24" i="34"/>
  <c r="E25" i="34"/>
  <c r="E26" i="34"/>
  <c r="E27" i="34"/>
  <c r="E28" i="34"/>
  <c r="D22" i="34"/>
  <c r="D23" i="34"/>
  <c r="D24" i="34"/>
  <c r="D25" i="34"/>
  <c r="C25" i="34" s="1"/>
  <c r="D26" i="34"/>
  <c r="D27" i="34"/>
  <c r="D28" i="34"/>
  <c r="D21" i="34"/>
  <c r="C27" i="34"/>
  <c r="C26" i="34"/>
  <c r="C24" i="34"/>
  <c r="C23" i="34"/>
  <c r="C22" i="34"/>
  <c r="C21" i="34"/>
  <c r="O24" i="32"/>
  <c r="O23" i="32"/>
  <c r="O22" i="32"/>
  <c r="O21" i="32"/>
  <c r="O20" i="32"/>
  <c r="O19" i="32"/>
  <c r="M24" i="32"/>
  <c r="L24" i="32"/>
  <c r="K24" i="32"/>
  <c r="M23" i="32"/>
  <c r="K23" i="32" s="1"/>
  <c r="L23" i="32"/>
  <c r="M22" i="32"/>
  <c r="L22" i="32"/>
  <c r="K22" i="32" s="1"/>
  <c r="M21" i="32"/>
  <c r="L21" i="32"/>
  <c r="K21" i="32"/>
  <c r="M20" i="32"/>
  <c r="L20" i="32"/>
  <c r="K20" i="32" s="1"/>
  <c r="M19" i="32"/>
  <c r="K19" i="32" s="1"/>
  <c r="L19" i="32"/>
  <c r="I24" i="32"/>
  <c r="H24" i="32"/>
  <c r="G24" i="32"/>
  <c r="I23" i="32"/>
  <c r="G23" i="32" s="1"/>
  <c r="H23" i="32"/>
  <c r="I22" i="32"/>
  <c r="H22" i="32"/>
  <c r="G22" i="32" s="1"/>
  <c r="I21" i="32"/>
  <c r="H21" i="32"/>
  <c r="G21" i="32"/>
  <c r="I20" i="32"/>
  <c r="H20" i="32"/>
  <c r="G20" i="32" s="1"/>
  <c r="I19" i="32"/>
  <c r="G19" i="32" s="1"/>
  <c r="H19" i="32"/>
  <c r="D20" i="32"/>
  <c r="E20" i="32"/>
  <c r="D21" i="32"/>
  <c r="E21" i="32"/>
  <c r="C21" i="32" s="1"/>
  <c r="D22" i="32"/>
  <c r="E22" i="32"/>
  <c r="D23" i="32"/>
  <c r="E23" i="32"/>
  <c r="C23" i="32" s="1"/>
  <c r="D24" i="32"/>
  <c r="E24" i="32"/>
  <c r="E19" i="32"/>
  <c r="D19" i="32"/>
  <c r="C24" i="32"/>
  <c r="B24" i="32"/>
  <c r="C22" i="32"/>
  <c r="C20" i="32"/>
  <c r="C19" i="32"/>
  <c r="P31" i="53"/>
  <c r="D25" i="53"/>
  <c r="C24" i="53"/>
  <c r="E6" i="53"/>
  <c r="C6" i="53" s="1"/>
  <c r="D6" i="53"/>
  <c r="O15" i="53"/>
  <c r="O14" i="53"/>
  <c r="O13" i="53"/>
  <c r="Q6" i="53"/>
  <c r="P6" i="53"/>
  <c r="T27" i="30"/>
  <c r="S27" i="30"/>
  <c r="U25" i="30"/>
  <c r="T25" i="30"/>
  <c r="S25" i="30"/>
  <c r="U24" i="30"/>
  <c r="S24" i="30" s="1"/>
  <c r="T24" i="30"/>
  <c r="U23" i="30"/>
  <c r="U22" i="30" s="1"/>
  <c r="T23" i="30"/>
  <c r="S23" i="30" s="1"/>
  <c r="Q27" i="30"/>
  <c r="P27" i="30"/>
  <c r="O27" i="30" s="1"/>
  <c r="Q26" i="30"/>
  <c r="O26" i="30" s="1"/>
  <c r="P26" i="30"/>
  <c r="Q25" i="30"/>
  <c r="P25" i="30"/>
  <c r="O25" i="30" s="1"/>
  <c r="Q24" i="30"/>
  <c r="P24" i="30"/>
  <c r="O24" i="30"/>
  <c r="Q23" i="30"/>
  <c r="P23" i="30"/>
  <c r="P22" i="30" s="1"/>
  <c r="O22" i="30" s="1"/>
  <c r="Q22" i="30"/>
  <c r="M27" i="30"/>
  <c r="L27" i="30"/>
  <c r="K27" i="30" s="1"/>
  <c r="M26" i="30"/>
  <c r="K26" i="30" s="1"/>
  <c r="L26" i="30"/>
  <c r="M25" i="30"/>
  <c r="L25" i="30"/>
  <c r="K25" i="30" s="1"/>
  <c r="M24" i="30"/>
  <c r="L24" i="30"/>
  <c r="K24" i="30"/>
  <c r="M23" i="30"/>
  <c r="L23" i="30"/>
  <c r="L22" i="30" s="1"/>
  <c r="K22" i="30" s="1"/>
  <c r="M22" i="30"/>
  <c r="I27" i="30"/>
  <c r="H27" i="30"/>
  <c r="G27" i="30"/>
  <c r="I26" i="30"/>
  <c r="G26" i="30" s="1"/>
  <c r="H26" i="30"/>
  <c r="I25" i="30"/>
  <c r="H25" i="30"/>
  <c r="G25" i="30" s="1"/>
  <c r="I24" i="30"/>
  <c r="H24" i="30"/>
  <c r="G24" i="30"/>
  <c r="I23" i="30"/>
  <c r="H23" i="30"/>
  <c r="H22" i="30" s="1"/>
  <c r="G22" i="30" s="1"/>
  <c r="I22" i="30"/>
  <c r="E23" i="30"/>
  <c r="E24" i="30"/>
  <c r="E25" i="30"/>
  <c r="E26" i="30"/>
  <c r="C26" i="30" s="1"/>
  <c r="E27" i="30"/>
  <c r="D24" i="30"/>
  <c r="D25" i="30"/>
  <c r="D26" i="30"/>
  <c r="D27" i="30"/>
  <c r="D23" i="30"/>
  <c r="C27" i="30"/>
  <c r="C25" i="30"/>
  <c r="C24" i="30"/>
  <c r="C23" i="30"/>
  <c r="E22" i="30"/>
  <c r="D22" i="30"/>
  <c r="B7" i="30"/>
  <c r="B8" i="30"/>
  <c r="B9" i="30"/>
  <c r="B10" i="30"/>
  <c r="C6" i="30"/>
  <c r="O11" i="30"/>
  <c r="O10" i="30"/>
  <c r="O9" i="30"/>
  <c r="O8" i="30"/>
  <c r="O7" i="30"/>
  <c r="Q6" i="30"/>
  <c r="P6" i="30"/>
  <c r="O6" i="30"/>
  <c r="D6" i="30"/>
  <c r="E6" i="30"/>
  <c r="W30" i="43"/>
  <c r="AK37" i="43"/>
  <c r="AJ37" i="43"/>
  <c r="AI37" i="43" s="1"/>
  <c r="AK36" i="43"/>
  <c r="AI36" i="43" s="1"/>
  <c r="AJ36" i="43"/>
  <c r="AK35" i="43"/>
  <c r="AJ35" i="43"/>
  <c r="AI35" i="43"/>
  <c r="AK33" i="43"/>
  <c r="AJ33" i="43"/>
  <c r="AI33" i="43" s="1"/>
  <c r="AG37" i="43"/>
  <c r="AF37" i="43"/>
  <c r="AE37" i="43" s="1"/>
  <c r="AG36" i="43"/>
  <c r="AF36" i="43"/>
  <c r="AE36" i="43" s="1"/>
  <c r="AG35" i="43"/>
  <c r="AF35" i="43"/>
  <c r="AE35" i="43" s="1"/>
  <c r="AG34" i="43"/>
  <c r="AF34" i="43"/>
  <c r="AE34" i="43"/>
  <c r="AG33" i="43"/>
  <c r="AF33" i="43"/>
  <c r="AE33" i="43" s="1"/>
  <c r="AG32" i="43"/>
  <c r="AF32" i="43"/>
  <c r="AE32" i="43" s="1"/>
  <c r="AG31" i="43"/>
  <c r="AF31" i="43"/>
  <c r="AE31" i="43" s="1"/>
  <c r="AG30" i="43"/>
  <c r="AF30" i="43"/>
  <c r="AE30" i="43"/>
  <c r="AG29" i="43"/>
  <c r="AF29" i="43"/>
  <c r="AE29" i="43" s="1"/>
  <c r="AG28" i="43"/>
  <c r="AF28" i="43"/>
  <c r="AE28" i="43" s="1"/>
  <c r="AG27" i="43"/>
  <c r="AF27" i="43"/>
  <c r="AE27" i="43" s="1"/>
  <c r="AG26" i="43"/>
  <c r="AF26" i="43"/>
  <c r="AE26" i="43"/>
  <c r="AG25" i="43"/>
  <c r="AF25" i="43"/>
  <c r="AE25" i="43" s="1"/>
  <c r="AC37" i="43"/>
  <c r="AB37" i="43"/>
  <c r="AA37" i="43" s="1"/>
  <c r="AC36" i="43"/>
  <c r="AA36" i="43" s="1"/>
  <c r="AB36" i="43"/>
  <c r="AC35" i="43"/>
  <c r="AB35" i="43"/>
  <c r="AA35" i="43" s="1"/>
  <c r="AC34" i="43"/>
  <c r="AB34" i="43"/>
  <c r="AA34" i="43"/>
  <c r="AC33" i="43"/>
  <c r="AB33" i="43"/>
  <c r="AA33" i="43" s="1"/>
  <c r="AC32" i="43"/>
  <c r="AB32" i="43"/>
  <c r="AA32" i="43" s="1"/>
  <c r="AC31" i="43"/>
  <c r="AB31" i="43"/>
  <c r="AA31" i="43" s="1"/>
  <c r="AC30" i="43"/>
  <c r="AB30" i="43"/>
  <c r="AA30" i="43"/>
  <c r="AC29" i="43"/>
  <c r="AB29" i="43"/>
  <c r="AA29" i="43" s="1"/>
  <c r="AC28" i="43"/>
  <c r="AB28" i="43"/>
  <c r="AA28" i="43" s="1"/>
  <c r="AC27" i="43"/>
  <c r="AB27" i="43"/>
  <c r="AA27" i="43" s="1"/>
  <c r="AC26" i="43"/>
  <c r="AB26" i="43"/>
  <c r="AA26" i="43"/>
  <c r="AC25" i="43"/>
  <c r="AB25" i="43"/>
  <c r="AA25" i="43" s="1"/>
  <c r="Y37" i="43"/>
  <c r="X37" i="43"/>
  <c r="W37" i="43" s="1"/>
  <c r="Y36" i="43"/>
  <c r="X36" i="43"/>
  <c r="W36" i="43" s="1"/>
  <c r="Y35" i="43"/>
  <c r="X35" i="43"/>
  <c r="W35" i="43" s="1"/>
  <c r="Y34" i="43"/>
  <c r="X34" i="43"/>
  <c r="W34" i="43"/>
  <c r="Y33" i="43"/>
  <c r="X33" i="43"/>
  <c r="W33" i="43" s="1"/>
  <c r="Y32" i="43"/>
  <c r="X32" i="43"/>
  <c r="W32" i="43" s="1"/>
  <c r="X31" i="43"/>
  <c r="W31" i="43" s="1"/>
  <c r="X30" i="43"/>
  <c r="Y29" i="43"/>
  <c r="X29" i="43"/>
  <c r="W29" i="43" s="1"/>
  <c r="Y28" i="43"/>
  <c r="W28" i="43"/>
  <c r="Y27" i="43"/>
  <c r="X27" i="43"/>
  <c r="W27" i="43" s="1"/>
  <c r="Y26" i="43"/>
  <c r="X26" i="43"/>
  <c r="W26" i="43"/>
  <c r="Y25" i="43"/>
  <c r="X25" i="43"/>
  <c r="W25" i="43" s="1"/>
  <c r="T37" i="43"/>
  <c r="S37" i="43" s="1"/>
  <c r="T36" i="43"/>
  <c r="S36" i="43" s="1"/>
  <c r="T35" i="43"/>
  <c r="S35" i="43"/>
  <c r="S34" i="43"/>
  <c r="T34" i="43"/>
  <c r="U33" i="43"/>
  <c r="T33" i="43"/>
  <c r="S33" i="43" s="1"/>
  <c r="T32" i="43"/>
  <c r="S32" i="43" s="1"/>
  <c r="U31" i="43"/>
  <c r="T31" i="43"/>
  <c r="S31" i="43"/>
  <c r="U30" i="43"/>
  <c r="S30" i="43" s="1"/>
  <c r="T30" i="43"/>
  <c r="U29" i="43"/>
  <c r="T29" i="43"/>
  <c r="S29" i="43" s="1"/>
  <c r="U28" i="43"/>
  <c r="T28" i="43"/>
  <c r="S28" i="43" s="1"/>
  <c r="U27" i="43"/>
  <c r="T27" i="43"/>
  <c r="S27" i="43"/>
  <c r="U26" i="43"/>
  <c r="S26" i="43" s="1"/>
  <c r="T26" i="43"/>
  <c r="U25" i="43"/>
  <c r="T25" i="43"/>
  <c r="S25" i="43" s="1"/>
  <c r="Q37" i="43"/>
  <c r="P37" i="43"/>
  <c r="O37" i="43" s="1"/>
  <c r="Q36" i="43"/>
  <c r="P36" i="43"/>
  <c r="O36" i="43" s="1"/>
  <c r="Q35" i="43"/>
  <c r="P35" i="43"/>
  <c r="O35" i="43" s="1"/>
  <c r="Q34" i="43"/>
  <c r="P34" i="43"/>
  <c r="O34" i="43"/>
  <c r="Q33" i="43"/>
  <c r="P33" i="43"/>
  <c r="O33" i="43" s="1"/>
  <c r="Q32" i="43"/>
  <c r="P32" i="43"/>
  <c r="O32" i="43" s="1"/>
  <c r="Q31" i="43"/>
  <c r="P31" i="43"/>
  <c r="O31" i="43" s="1"/>
  <c r="Q30" i="43"/>
  <c r="P30" i="43"/>
  <c r="O30" i="43"/>
  <c r="Q29" i="43"/>
  <c r="P29" i="43"/>
  <c r="O29" i="43" s="1"/>
  <c r="Q28" i="43"/>
  <c r="P28" i="43"/>
  <c r="O28" i="43" s="1"/>
  <c r="Q27" i="43"/>
  <c r="P27" i="43"/>
  <c r="O27" i="43" s="1"/>
  <c r="Q26" i="43"/>
  <c r="P26" i="43"/>
  <c r="O26" i="43"/>
  <c r="Q25" i="43"/>
  <c r="P25" i="43"/>
  <c r="O25" i="43" s="1"/>
  <c r="M37" i="43"/>
  <c r="L37" i="43"/>
  <c r="K37" i="43" s="1"/>
  <c r="M36" i="43"/>
  <c r="L36" i="43"/>
  <c r="K36" i="43" s="1"/>
  <c r="M35" i="43"/>
  <c r="L35" i="43"/>
  <c r="K35" i="43" s="1"/>
  <c r="M34" i="43"/>
  <c r="L34" i="43"/>
  <c r="K34" i="43"/>
  <c r="M33" i="43"/>
  <c r="L33" i="43"/>
  <c r="K33" i="43" s="1"/>
  <c r="M32" i="43"/>
  <c r="L32" i="43"/>
  <c r="K32" i="43" s="1"/>
  <c r="M31" i="43"/>
  <c r="L31" i="43"/>
  <c r="K31" i="43" s="1"/>
  <c r="M30" i="43"/>
  <c r="L30" i="43"/>
  <c r="K30" i="43"/>
  <c r="M29" i="43"/>
  <c r="L29" i="43"/>
  <c r="K29" i="43" s="1"/>
  <c r="M28" i="43"/>
  <c r="K28" i="43" s="1"/>
  <c r="L28" i="43"/>
  <c r="M27" i="43"/>
  <c r="L27" i="43"/>
  <c r="K27" i="43" s="1"/>
  <c r="M26" i="43"/>
  <c r="L26" i="43"/>
  <c r="K26" i="43"/>
  <c r="M25" i="43"/>
  <c r="L25" i="43"/>
  <c r="K25" i="43" s="1"/>
  <c r="I37" i="43"/>
  <c r="H37" i="43"/>
  <c r="G37" i="43" s="1"/>
  <c r="I36" i="43"/>
  <c r="G36" i="43" s="1"/>
  <c r="H36" i="43"/>
  <c r="I35" i="43"/>
  <c r="H35" i="43"/>
  <c r="G35" i="43" s="1"/>
  <c r="I34" i="43"/>
  <c r="H34" i="43"/>
  <c r="G34" i="43"/>
  <c r="I33" i="43"/>
  <c r="H33" i="43"/>
  <c r="G33" i="43" s="1"/>
  <c r="I32" i="43"/>
  <c r="G32" i="43" s="1"/>
  <c r="H32" i="43"/>
  <c r="I31" i="43"/>
  <c r="H31" i="43"/>
  <c r="G31" i="43" s="1"/>
  <c r="I30" i="43"/>
  <c r="H30" i="43"/>
  <c r="G30" i="43"/>
  <c r="I29" i="43"/>
  <c r="H29" i="43"/>
  <c r="G29" i="43"/>
  <c r="I28" i="43"/>
  <c r="G28" i="43" s="1"/>
  <c r="H28" i="43"/>
  <c r="I27" i="43"/>
  <c r="H27" i="43"/>
  <c r="G27" i="43" s="1"/>
  <c r="I26" i="43"/>
  <c r="H26" i="43"/>
  <c r="G26" i="43"/>
  <c r="I25" i="43"/>
  <c r="H25" i="43"/>
  <c r="G25" i="43" s="1"/>
  <c r="C25" i="43"/>
  <c r="D26" i="43"/>
  <c r="E26" i="43"/>
  <c r="D27" i="43"/>
  <c r="E27" i="43"/>
  <c r="C27" i="43" s="1"/>
  <c r="D28" i="43"/>
  <c r="E28" i="43"/>
  <c r="D29" i="43"/>
  <c r="E29" i="43"/>
  <c r="C29" i="43" s="1"/>
  <c r="D30" i="43"/>
  <c r="E30" i="43"/>
  <c r="D31" i="43"/>
  <c r="E31" i="43"/>
  <c r="C31" i="43" s="1"/>
  <c r="D32" i="43"/>
  <c r="E32" i="43"/>
  <c r="D33" i="43"/>
  <c r="E33" i="43"/>
  <c r="C33" i="43" s="1"/>
  <c r="D34" i="43"/>
  <c r="E34" i="43"/>
  <c r="D35" i="43"/>
  <c r="E35" i="43"/>
  <c r="C35" i="43" s="1"/>
  <c r="D36" i="43"/>
  <c r="E36" i="43"/>
  <c r="D37" i="43"/>
  <c r="E37" i="43"/>
  <c r="C37" i="43" s="1"/>
  <c r="E25" i="43"/>
  <c r="D25" i="43"/>
  <c r="C36" i="43"/>
  <c r="C34" i="43"/>
  <c r="C32" i="43"/>
  <c r="C30" i="43"/>
  <c r="C28" i="43"/>
  <c r="C26" i="43"/>
  <c r="AI16" i="43"/>
  <c r="Q41" i="29"/>
  <c r="P41" i="29"/>
  <c r="O41" i="29" s="1"/>
  <c r="Q40" i="29"/>
  <c r="O40" i="29" s="1"/>
  <c r="P40" i="29"/>
  <c r="Q39" i="29"/>
  <c r="P39" i="29"/>
  <c r="O39" i="29" s="1"/>
  <c r="Q38" i="29"/>
  <c r="P38" i="29"/>
  <c r="O38" i="29"/>
  <c r="Q37" i="29"/>
  <c r="P37" i="29"/>
  <c r="O37" i="29" s="1"/>
  <c r="Q36" i="29"/>
  <c r="O36" i="29" s="1"/>
  <c r="P36" i="29"/>
  <c r="Q35" i="29"/>
  <c r="P35" i="29"/>
  <c r="O35" i="29" s="1"/>
  <c r="Q34" i="29"/>
  <c r="P34" i="29"/>
  <c r="O34" i="29"/>
  <c r="Q33" i="29"/>
  <c r="P33" i="29"/>
  <c r="O33" i="29" s="1"/>
  <c r="Q32" i="29"/>
  <c r="P32" i="29"/>
  <c r="O32" i="29" s="1"/>
  <c r="Q31" i="29"/>
  <c r="P31" i="29"/>
  <c r="O31" i="29" s="1"/>
  <c r="Q30" i="29"/>
  <c r="P30" i="29"/>
  <c r="O30" i="29"/>
  <c r="Q29" i="29"/>
  <c r="P29" i="29"/>
  <c r="O29" i="29" s="1"/>
  <c r="Q28" i="29"/>
  <c r="P28" i="29"/>
  <c r="O28" i="29" s="1"/>
  <c r="M41" i="29"/>
  <c r="L41" i="29"/>
  <c r="K41" i="29"/>
  <c r="M40" i="29"/>
  <c r="K40" i="29" s="1"/>
  <c r="L40" i="29"/>
  <c r="M39" i="29"/>
  <c r="L39" i="29"/>
  <c r="K39" i="29" s="1"/>
  <c r="M38" i="29"/>
  <c r="L38" i="29"/>
  <c r="K38" i="29"/>
  <c r="M37" i="29"/>
  <c r="L37" i="29"/>
  <c r="K37" i="29"/>
  <c r="M36" i="29"/>
  <c r="K36" i="29" s="1"/>
  <c r="L36" i="29"/>
  <c r="M35" i="29"/>
  <c r="L35" i="29"/>
  <c r="K35" i="29" s="1"/>
  <c r="M34" i="29"/>
  <c r="L34" i="29"/>
  <c r="K34" i="29"/>
  <c r="M33" i="29"/>
  <c r="L33" i="29"/>
  <c r="K33" i="29"/>
  <c r="M32" i="29"/>
  <c r="K32" i="29" s="1"/>
  <c r="L32" i="29"/>
  <c r="M31" i="29"/>
  <c r="L31" i="29"/>
  <c r="K31" i="29" s="1"/>
  <c r="M30" i="29"/>
  <c r="L30" i="29"/>
  <c r="K30" i="29"/>
  <c r="M29" i="29"/>
  <c r="L29" i="29"/>
  <c r="K29" i="29"/>
  <c r="M28" i="29"/>
  <c r="K28" i="29" s="1"/>
  <c r="L28" i="29"/>
  <c r="I41" i="29"/>
  <c r="H41" i="29"/>
  <c r="G41" i="29"/>
  <c r="I40" i="29"/>
  <c r="H40" i="29"/>
  <c r="G40" i="29" s="1"/>
  <c r="I39" i="29"/>
  <c r="H39" i="29"/>
  <c r="G39" i="29" s="1"/>
  <c r="I38" i="29"/>
  <c r="H38" i="29"/>
  <c r="G38" i="29"/>
  <c r="I37" i="29"/>
  <c r="H37" i="29"/>
  <c r="G37" i="29" s="1"/>
  <c r="I36" i="29"/>
  <c r="H36" i="29"/>
  <c r="G36" i="29" s="1"/>
  <c r="I35" i="29"/>
  <c r="H35" i="29"/>
  <c r="G35" i="29" s="1"/>
  <c r="I34" i="29"/>
  <c r="H34" i="29"/>
  <c r="G34" i="29"/>
  <c r="I33" i="29"/>
  <c r="G33" i="29" s="1"/>
  <c r="H33" i="29"/>
  <c r="I32" i="29"/>
  <c r="H32" i="29"/>
  <c r="G32" i="29" s="1"/>
  <c r="I31" i="29"/>
  <c r="H31" i="29"/>
  <c r="G31" i="29" s="1"/>
  <c r="I30" i="29"/>
  <c r="H30" i="29"/>
  <c r="G30" i="29"/>
  <c r="I29" i="29"/>
  <c r="H29" i="29"/>
  <c r="G29" i="29" s="1"/>
  <c r="I28" i="29"/>
  <c r="G28" i="29" s="1"/>
  <c r="H28" i="29"/>
  <c r="D29" i="29"/>
  <c r="E29" i="29"/>
  <c r="D30" i="29"/>
  <c r="E30" i="29"/>
  <c r="C30" i="29" s="1"/>
  <c r="D31" i="29"/>
  <c r="E31" i="29"/>
  <c r="D32" i="29"/>
  <c r="E32" i="29"/>
  <c r="C32" i="29" s="1"/>
  <c r="D33" i="29"/>
  <c r="E33" i="29"/>
  <c r="D34" i="29"/>
  <c r="E34" i="29"/>
  <c r="C34" i="29" s="1"/>
  <c r="D35" i="29"/>
  <c r="E35" i="29"/>
  <c r="D36" i="29"/>
  <c r="E36" i="29"/>
  <c r="C36" i="29" s="1"/>
  <c r="D37" i="29"/>
  <c r="E37" i="29"/>
  <c r="D38" i="29"/>
  <c r="E38" i="29"/>
  <c r="D39" i="29"/>
  <c r="E39" i="29"/>
  <c r="D40" i="29"/>
  <c r="E40" i="29"/>
  <c r="D41" i="29"/>
  <c r="E41" i="29"/>
  <c r="E28" i="29"/>
  <c r="D28" i="29"/>
  <c r="C41" i="29"/>
  <c r="C40" i="29"/>
  <c r="C39" i="29"/>
  <c r="C38" i="29"/>
  <c r="C37" i="29"/>
  <c r="C35" i="29"/>
  <c r="C33" i="29"/>
  <c r="C31" i="29"/>
  <c r="C29" i="29"/>
  <c r="C28" i="29"/>
  <c r="B24" i="11"/>
  <c r="B23" i="11"/>
  <c r="B20" i="11"/>
  <c r="I32" i="44"/>
  <c r="H32" i="44"/>
  <c r="G32" i="44"/>
  <c r="I31" i="44"/>
  <c r="G31" i="44" s="1"/>
  <c r="H31" i="44"/>
  <c r="I30" i="44"/>
  <c r="H30" i="44"/>
  <c r="G30" i="44" s="1"/>
  <c r="I29" i="44"/>
  <c r="H29" i="44"/>
  <c r="G29" i="44"/>
  <c r="I28" i="44"/>
  <c r="H28" i="44"/>
  <c r="G28" i="44" s="1"/>
  <c r="I27" i="44"/>
  <c r="G27" i="44" s="1"/>
  <c r="H27" i="44"/>
  <c r="I26" i="44"/>
  <c r="H26" i="44"/>
  <c r="G26" i="44" s="1"/>
  <c r="H25" i="44"/>
  <c r="G25" i="44" s="1"/>
  <c r="I24" i="44"/>
  <c r="G24" i="44" s="1"/>
  <c r="H24" i="44"/>
  <c r="H23" i="44"/>
  <c r="E24" i="44"/>
  <c r="E23" i="44"/>
  <c r="E26" i="44"/>
  <c r="E27" i="44"/>
  <c r="C27" i="44" s="1"/>
  <c r="E28" i="44"/>
  <c r="E29" i="44"/>
  <c r="C29" i="44" s="1"/>
  <c r="E30" i="44"/>
  <c r="E31" i="44"/>
  <c r="C31" i="44" s="1"/>
  <c r="E32" i="44"/>
  <c r="D25" i="44"/>
  <c r="D26" i="44"/>
  <c r="D27" i="44"/>
  <c r="D28" i="44"/>
  <c r="C28" i="44" s="1"/>
  <c r="D29" i="44"/>
  <c r="D30" i="44"/>
  <c r="D31" i="44"/>
  <c r="D32" i="44"/>
  <c r="C32" i="44" s="1"/>
  <c r="B32" i="44" s="1"/>
  <c r="D24" i="44"/>
  <c r="B7" i="44"/>
  <c r="B8" i="44"/>
  <c r="B9" i="44"/>
  <c r="B10" i="44"/>
  <c r="B11" i="44"/>
  <c r="B12" i="44"/>
  <c r="B13" i="44"/>
  <c r="B14" i="44"/>
  <c r="B15" i="44"/>
  <c r="B6" i="44"/>
  <c r="C30" i="44"/>
  <c r="C26" i="44"/>
  <c r="C25" i="44"/>
  <c r="C24" i="44"/>
  <c r="I18" i="28"/>
  <c r="H18" i="28"/>
  <c r="G18" i="28"/>
  <c r="I17" i="28"/>
  <c r="G17" i="28" s="1"/>
  <c r="G16" i="28" s="1"/>
  <c r="H17" i="28"/>
  <c r="I16" i="28"/>
  <c r="H16" i="28"/>
  <c r="E16" i="28"/>
  <c r="E17" i="28"/>
  <c r="E18" i="28"/>
  <c r="D17" i="28"/>
  <c r="D18" i="28"/>
  <c r="D16" i="28"/>
  <c r="C18" i="28"/>
  <c r="B18" i="28" s="1"/>
  <c r="C17" i="28"/>
  <c r="I6" i="28"/>
  <c r="H6" i="28"/>
  <c r="G6" i="28"/>
  <c r="C6" i="28"/>
  <c r="D6" i="28"/>
  <c r="E6" i="28"/>
  <c r="B7" i="28"/>
  <c r="Q18" i="27"/>
  <c r="P18" i="27"/>
  <c r="O18" i="27"/>
  <c r="B18" i="27" s="1"/>
  <c r="Q17" i="27"/>
  <c r="P17" i="27"/>
  <c r="O17" i="27"/>
  <c r="Q16" i="27"/>
  <c r="P16" i="27"/>
  <c r="O16" i="27"/>
  <c r="Q15" i="27"/>
  <c r="P15" i="27"/>
  <c r="O15" i="27"/>
  <c r="M18" i="27"/>
  <c r="L18" i="27"/>
  <c r="K18" i="27"/>
  <c r="M17" i="27"/>
  <c r="L17" i="27"/>
  <c r="K17" i="27"/>
  <c r="M16" i="27"/>
  <c r="L16" i="27"/>
  <c r="K16" i="27"/>
  <c r="M15" i="27"/>
  <c r="L15" i="27"/>
  <c r="K15" i="27"/>
  <c r="B15" i="27" s="1"/>
  <c r="I18" i="27"/>
  <c r="H18" i="27"/>
  <c r="G18" i="27"/>
  <c r="I17" i="27"/>
  <c r="H17" i="27"/>
  <c r="G17" i="27"/>
  <c r="I16" i="27"/>
  <c r="H16" i="27"/>
  <c r="G16" i="27"/>
  <c r="I15" i="27"/>
  <c r="H15" i="27"/>
  <c r="G15" i="27"/>
  <c r="D16" i="27"/>
  <c r="E16" i="27"/>
  <c r="D17" i="27"/>
  <c r="E17" i="27"/>
  <c r="D18" i="27"/>
  <c r="E18" i="27"/>
  <c r="D15" i="27"/>
  <c r="E15" i="27"/>
  <c r="C16" i="27"/>
  <c r="C17" i="27"/>
  <c r="C18" i="27"/>
  <c r="C15" i="27"/>
  <c r="B17" i="27"/>
  <c r="B16" i="27"/>
  <c r="B6" i="27"/>
  <c r="B7" i="27"/>
  <c r="B8" i="27"/>
  <c r="B5" i="27"/>
  <c r="M16" i="26"/>
  <c r="L16" i="26"/>
  <c r="K16" i="26"/>
  <c r="M15" i="26"/>
  <c r="L15" i="26"/>
  <c r="K15" i="26"/>
  <c r="M14" i="26"/>
  <c r="L14" i="26"/>
  <c r="K14" i="26"/>
  <c r="I16" i="26"/>
  <c r="H16" i="26"/>
  <c r="G16" i="26"/>
  <c r="I15" i="26"/>
  <c r="H15" i="26"/>
  <c r="G15" i="26"/>
  <c r="I14" i="26"/>
  <c r="H14" i="26"/>
  <c r="G14" i="26"/>
  <c r="E16" i="26"/>
  <c r="E15" i="26"/>
  <c r="E14" i="26"/>
  <c r="D16" i="26"/>
  <c r="D15" i="26"/>
  <c r="D14" i="26"/>
  <c r="C15" i="26"/>
  <c r="C16" i="26"/>
  <c r="C14" i="26"/>
  <c r="B16" i="26"/>
  <c r="B15" i="26"/>
  <c r="B14" i="26"/>
  <c r="I32" i="51"/>
  <c r="H32" i="51"/>
  <c r="G32" i="51"/>
  <c r="I31" i="51"/>
  <c r="H31" i="51"/>
  <c r="G31" i="51"/>
  <c r="I30" i="51"/>
  <c r="H30" i="51"/>
  <c r="G30" i="51"/>
  <c r="I29" i="51"/>
  <c r="H29" i="51"/>
  <c r="G29" i="51"/>
  <c r="B29" i="51" s="1"/>
  <c r="I28" i="51"/>
  <c r="H28" i="51"/>
  <c r="G28" i="51"/>
  <c r="I27" i="51"/>
  <c r="H27" i="51"/>
  <c r="G27" i="51"/>
  <c r="I26" i="51"/>
  <c r="H26" i="51"/>
  <c r="G26" i="51"/>
  <c r="H25" i="51"/>
  <c r="G25" i="51"/>
  <c r="I24" i="51"/>
  <c r="H24" i="51"/>
  <c r="G24" i="51"/>
  <c r="I23" i="51"/>
  <c r="H23" i="51"/>
  <c r="G23" i="51"/>
  <c r="E27" i="51"/>
  <c r="E28" i="51"/>
  <c r="E29" i="51"/>
  <c r="E30" i="51"/>
  <c r="E31" i="51"/>
  <c r="E32" i="51"/>
  <c r="E26" i="51"/>
  <c r="D25" i="51"/>
  <c r="D26" i="51"/>
  <c r="D27" i="51"/>
  <c r="D28" i="51"/>
  <c r="D29" i="51"/>
  <c r="D30" i="51"/>
  <c r="D31" i="51"/>
  <c r="D32" i="51"/>
  <c r="D24" i="51"/>
  <c r="E24" i="51"/>
  <c r="D23" i="51"/>
  <c r="E23" i="51"/>
  <c r="F23" i="51"/>
  <c r="C24" i="51"/>
  <c r="C25" i="51"/>
  <c r="C26" i="51"/>
  <c r="C27" i="51"/>
  <c r="B27" i="51" s="1"/>
  <c r="C28" i="51"/>
  <c r="C29" i="51"/>
  <c r="C30" i="51"/>
  <c r="C31" i="51"/>
  <c r="C32" i="51"/>
  <c r="C23" i="51"/>
  <c r="B32" i="51"/>
  <c r="B30" i="51"/>
  <c r="B28" i="51"/>
  <c r="B26" i="51"/>
  <c r="B25" i="51"/>
  <c r="B24" i="51"/>
  <c r="B7" i="51"/>
  <c r="B8" i="51"/>
  <c r="B9" i="51"/>
  <c r="B10" i="51"/>
  <c r="B11" i="51"/>
  <c r="B12" i="51"/>
  <c r="B13" i="51"/>
  <c r="B14" i="51"/>
  <c r="B15" i="51"/>
  <c r="B6" i="51"/>
  <c r="Y70" i="24"/>
  <c r="X70" i="24"/>
  <c r="W70" i="24" s="1"/>
  <c r="U70" i="24"/>
  <c r="S70" i="24" s="1"/>
  <c r="T70" i="24"/>
  <c r="Q70" i="24"/>
  <c r="P70" i="24"/>
  <c r="O70" i="24" s="1"/>
  <c r="M70" i="24"/>
  <c r="L70" i="24"/>
  <c r="K70" i="24"/>
  <c r="I70" i="24"/>
  <c r="H70" i="24"/>
  <c r="G70" i="24" s="1"/>
  <c r="E70" i="24"/>
  <c r="C70" i="24" s="1"/>
  <c r="B70" i="24" s="1"/>
  <c r="D70" i="24"/>
  <c r="D71" i="24"/>
  <c r="C71" i="24" s="1"/>
  <c r="E71" i="24"/>
  <c r="G71" i="24"/>
  <c r="H71" i="24"/>
  <c r="I71" i="24"/>
  <c r="L71" i="24"/>
  <c r="K71" i="24" s="1"/>
  <c r="M71" i="24"/>
  <c r="P71" i="24"/>
  <c r="O71" i="24" s="1"/>
  <c r="Q71" i="24"/>
  <c r="S71" i="24"/>
  <c r="T71" i="24"/>
  <c r="U71" i="24"/>
  <c r="W71" i="24"/>
  <c r="X71" i="24"/>
  <c r="Y71" i="24"/>
  <c r="D72" i="24"/>
  <c r="C72" i="24" s="1"/>
  <c r="B72" i="24" s="1"/>
  <c r="E72" i="24"/>
  <c r="H72" i="24"/>
  <c r="G72" i="24" s="1"/>
  <c r="I72" i="24"/>
  <c r="K72" i="24"/>
  <c r="L72" i="24"/>
  <c r="M72" i="24"/>
  <c r="O72" i="24"/>
  <c r="P72" i="24"/>
  <c r="Q72" i="24"/>
  <c r="T72" i="24"/>
  <c r="S72" i="24" s="1"/>
  <c r="U72" i="24"/>
  <c r="X72" i="24"/>
  <c r="W72" i="24" s="1"/>
  <c r="Y72" i="24"/>
  <c r="C73" i="24"/>
  <c r="D73" i="24"/>
  <c r="E73" i="24"/>
  <c r="G73" i="24"/>
  <c r="H73" i="24"/>
  <c r="I73" i="24"/>
  <c r="L73" i="24"/>
  <c r="K73" i="24" s="1"/>
  <c r="M73" i="24"/>
  <c r="P73" i="24"/>
  <c r="O73" i="24" s="1"/>
  <c r="Q73" i="24"/>
  <c r="S73" i="24"/>
  <c r="T73" i="24"/>
  <c r="U73" i="24"/>
  <c r="W73" i="24"/>
  <c r="X73" i="24"/>
  <c r="Y73" i="24"/>
  <c r="D74" i="24"/>
  <c r="C74" i="24" s="1"/>
  <c r="E74" i="24"/>
  <c r="H74" i="24"/>
  <c r="G74" i="24" s="1"/>
  <c r="I74" i="24"/>
  <c r="K74" i="24"/>
  <c r="L74" i="24"/>
  <c r="M74" i="24"/>
  <c r="O74" i="24"/>
  <c r="P74" i="24"/>
  <c r="Q74" i="24"/>
  <c r="T74" i="24"/>
  <c r="S74" i="24" s="1"/>
  <c r="U74" i="24"/>
  <c r="X74" i="24"/>
  <c r="W74" i="24" s="1"/>
  <c r="Y74" i="24"/>
  <c r="B75" i="24"/>
  <c r="B76" i="24"/>
  <c r="B68" i="24"/>
  <c r="Y75" i="24"/>
  <c r="X75" i="24"/>
  <c r="W75" i="24" s="1"/>
  <c r="U75" i="24"/>
  <c r="S75" i="24" s="1"/>
  <c r="T75" i="24"/>
  <c r="Q75" i="24"/>
  <c r="P75" i="24"/>
  <c r="O75" i="24" s="1"/>
  <c r="M75" i="24"/>
  <c r="L75" i="24"/>
  <c r="K75" i="24"/>
  <c r="I75" i="24"/>
  <c r="H75" i="24"/>
  <c r="G75" i="24" s="1"/>
  <c r="E75" i="24"/>
  <c r="C75" i="24" s="1"/>
  <c r="D75" i="24"/>
  <c r="Y76" i="24"/>
  <c r="X76" i="24"/>
  <c r="W76" i="24" s="1"/>
  <c r="U76" i="24"/>
  <c r="S76" i="24" s="1"/>
  <c r="T76" i="24"/>
  <c r="Q76" i="24"/>
  <c r="P76" i="24"/>
  <c r="O76" i="24" s="1"/>
  <c r="M76" i="24"/>
  <c r="L76" i="24"/>
  <c r="K76" i="24"/>
  <c r="I76" i="24"/>
  <c r="H76" i="24"/>
  <c r="G76" i="24" s="1"/>
  <c r="E76" i="24"/>
  <c r="C76" i="24" s="1"/>
  <c r="D76" i="24"/>
  <c r="Y68" i="24"/>
  <c r="X68" i="24"/>
  <c r="W68" i="24"/>
  <c r="U68" i="24"/>
  <c r="S68" i="24" s="1"/>
  <c r="T68" i="24"/>
  <c r="Q68" i="24"/>
  <c r="P68" i="24"/>
  <c r="O68" i="24" s="1"/>
  <c r="M68" i="24"/>
  <c r="L68" i="24"/>
  <c r="K68" i="24"/>
  <c r="I68" i="24"/>
  <c r="H68" i="24"/>
  <c r="G68" i="24" s="1"/>
  <c r="E68" i="24"/>
  <c r="C68" i="24" s="1"/>
  <c r="D68" i="24"/>
  <c r="D59" i="24"/>
  <c r="C59" i="24" s="1"/>
  <c r="E59" i="24"/>
  <c r="G59" i="24"/>
  <c r="H59" i="24"/>
  <c r="I59" i="24"/>
  <c r="L59" i="24"/>
  <c r="K59" i="24" s="1"/>
  <c r="M59" i="24"/>
  <c r="P59" i="24"/>
  <c r="Q59" i="24"/>
  <c r="O59" i="24" s="1"/>
  <c r="T59" i="24"/>
  <c r="S59" i="24" s="1"/>
  <c r="U59" i="24"/>
  <c r="W59" i="24"/>
  <c r="X59" i="24"/>
  <c r="Y59" i="24"/>
  <c r="D60" i="24"/>
  <c r="C60" i="24" s="1"/>
  <c r="E60" i="24"/>
  <c r="H60" i="24"/>
  <c r="I60" i="24"/>
  <c r="G60" i="24" s="1"/>
  <c r="L60" i="24"/>
  <c r="K60" i="24" s="1"/>
  <c r="M60" i="24"/>
  <c r="O60" i="24"/>
  <c r="P60" i="24"/>
  <c r="Q60" i="24"/>
  <c r="T60" i="24"/>
  <c r="S60" i="24" s="1"/>
  <c r="U60" i="24"/>
  <c r="X60" i="24"/>
  <c r="Y60" i="24"/>
  <c r="W60" i="24" s="1"/>
  <c r="D61" i="24"/>
  <c r="C61" i="24" s="1"/>
  <c r="E61" i="24"/>
  <c r="G61" i="24"/>
  <c r="H61" i="24"/>
  <c r="I61" i="24"/>
  <c r="L61" i="24"/>
  <c r="K61" i="24" s="1"/>
  <c r="M61" i="24"/>
  <c r="P61" i="24"/>
  <c r="Q61" i="24"/>
  <c r="O61" i="24" s="1"/>
  <c r="T61" i="24"/>
  <c r="S61" i="24" s="1"/>
  <c r="U61" i="24"/>
  <c r="W61" i="24"/>
  <c r="X61" i="24"/>
  <c r="Y61" i="24"/>
  <c r="D62" i="24"/>
  <c r="C62" i="24" s="1"/>
  <c r="E62" i="24"/>
  <c r="H62" i="24"/>
  <c r="I62" i="24"/>
  <c r="G62" i="24" s="1"/>
  <c r="L62" i="24"/>
  <c r="K62" i="24" s="1"/>
  <c r="M62" i="24"/>
  <c r="O62" i="24"/>
  <c r="P62" i="24"/>
  <c r="Q62" i="24"/>
  <c r="T62" i="24"/>
  <c r="S62" i="24" s="1"/>
  <c r="U62" i="24"/>
  <c r="X62" i="24"/>
  <c r="W62" i="24" s="1"/>
  <c r="Y62" i="24"/>
  <c r="D63" i="24"/>
  <c r="C63" i="24" s="1"/>
  <c r="E63" i="24"/>
  <c r="G63" i="24"/>
  <c r="H63" i="24"/>
  <c r="I63" i="24"/>
  <c r="L63" i="24"/>
  <c r="K63" i="24" s="1"/>
  <c r="M63" i="24"/>
  <c r="P63" i="24"/>
  <c r="O63" i="24" s="1"/>
  <c r="Q63" i="24"/>
  <c r="T63" i="24"/>
  <c r="S63" i="24" s="1"/>
  <c r="U63" i="24"/>
  <c r="W63" i="24"/>
  <c r="X63" i="24"/>
  <c r="Y63" i="24"/>
  <c r="D64" i="24"/>
  <c r="C64" i="24" s="1"/>
  <c r="E64" i="24"/>
  <c r="H64" i="24"/>
  <c r="G64" i="24" s="1"/>
  <c r="I64" i="24"/>
  <c r="L64" i="24"/>
  <c r="K64" i="24" s="1"/>
  <c r="M64" i="24"/>
  <c r="O64" i="24"/>
  <c r="P64" i="24"/>
  <c r="Q64" i="24"/>
  <c r="T64" i="24"/>
  <c r="S64" i="24" s="1"/>
  <c r="U64" i="24"/>
  <c r="X64" i="24"/>
  <c r="W64" i="24" s="1"/>
  <c r="Y64" i="24"/>
  <c r="C65" i="24"/>
  <c r="D65" i="24"/>
  <c r="E65" i="24"/>
  <c r="G65" i="24"/>
  <c r="H65" i="24"/>
  <c r="I65" i="24"/>
  <c r="L65" i="24"/>
  <c r="K65" i="24" s="1"/>
  <c r="M65" i="24"/>
  <c r="P65" i="24"/>
  <c r="O65" i="24" s="1"/>
  <c r="Q65" i="24"/>
  <c r="S65" i="24"/>
  <c r="T65" i="24"/>
  <c r="U65" i="24"/>
  <c r="W65" i="24"/>
  <c r="X65" i="24"/>
  <c r="Y65" i="24"/>
  <c r="D66" i="24"/>
  <c r="C66" i="24" s="1"/>
  <c r="E66" i="24"/>
  <c r="H66" i="24"/>
  <c r="G66" i="24" s="1"/>
  <c r="I66" i="24"/>
  <c r="K66" i="24"/>
  <c r="L66" i="24"/>
  <c r="M66" i="24"/>
  <c r="O66" i="24"/>
  <c r="P66" i="24"/>
  <c r="Q66" i="24"/>
  <c r="T66" i="24"/>
  <c r="S66" i="24" s="1"/>
  <c r="U66" i="24"/>
  <c r="X66" i="24"/>
  <c r="W66" i="24" s="1"/>
  <c r="Y66" i="24"/>
  <c r="C67" i="24"/>
  <c r="D67" i="24"/>
  <c r="E67" i="24"/>
  <c r="G67" i="24"/>
  <c r="H67" i="24"/>
  <c r="I67" i="24"/>
  <c r="L67" i="24"/>
  <c r="K67" i="24" s="1"/>
  <c r="M67" i="24"/>
  <c r="P67" i="24"/>
  <c r="O67" i="24" s="1"/>
  <c r="Q67" i="24"/>
  <c r="T67" i="24"/>
  <c r="S67" i="24" s="1"/>
  <c r="U67" i="24"/>
  <c r="W67" i="24"/>
  <c r="X67" i="24"/>
  <c r="Y67" i="24"/>
  <c r="Y58" i="24"/>
  <c r="X58" i="24"/>
  <c r="W58" i="24" s="1"/>
  <c r="U58" i="24"/>
  <c r="S58" i="24" s="1"/>
  <c r="T58" i="24"/>
  <c r="Q58" i="24"/>
  <c r="P58" i="24"/>
  <c r="O58" i="24" s="1"/>
  <c r="M58" i="24"/>
  <c r="L58" i="24"/>
  <c r="K58" i="24"/>
  <c r="I58" i="24"/>
  <c r="H58" i="24"/>
  <c r="G58" i="24" s="1"/>
  <c r="E58" i="24"/>
  <c r="C58" i="24" s="1"/>
  <c r="D58" i="24"/>
  <c r="Y57" i="24"/>
  <c r="X57" i="24"/>
  <c r="W57" i="24" s="1"/>
  <c r="U57" i="24"/>
  <c r="S57" i="24" s="1"/>
  <c r="T57" i="24"/>
  <c r="Q57" i="24"/>
  <c r="P57" i="24"/>
  <c r="O57" i="24" s="1"/>
  <c r="M57" i="24"/>
  <c r="L57" i="24"/>
  <c r="K57" i="24"/>
  <c r="I57" i="24"/>
  <c r="H57" i="24"/>
  <c r="G57" i="24" s="1"/>
  <c r="E57" i="24"/>
  <c r="C57" i="24" s="1"/>
  <c r="D57" i="24"/>
  <c r="Y55" i="24"/>
  <c r="X55" i="24"/>
  <c r="W55" i="24" s="1"/>
  <c r="U55" i="24"/>
  <c r="S55" i="24" s="1"/>
  <c r="T55" i="24"/>
  <c r="Q55" i="24"/>
  <c r="P55" i="24"/>
  <c r="O55" i="24" s="1"/>
  <c r="M55" i="24"/>
  <c r="L55" i="24"/>
  <c r="K55" i="24"/>
  <c r="I55" i="24"/>
  <c r="H55" i="24"/>
  <c r="G55" i="24" s="1"/>
  <c r="E55" i="24"/>
  <c r="C55" i="24" s="1"/>
  <c r="D55" i="24"/>
  <c r="Y54" i="24"/>
  <c r="X54" i="24"/>
  <c r="W54" i="24" s="1"/>
  <c r="U54" i="24"/>
  <c r="T54" i="24"/>
  <c r="S54" i="24"/>
  <c r="Q54" i="24"/>
  <c r="P54" i="24"/>
  <c r="O54" i="24" s="1"/>
  <c r="M54" i="24"/>
  <c r="K54" i="24" s="1"/>
  <c r="L54" i="24"/>
  <c r="I54" i="24"/>
  <c r="H54" i="24"/>
  <c r="G54" i="24" s="1"/>
  <c r="E54" i="24"/>
  <c r="D54" i="24"/>
  <c r="C54" i="24"/>
  <c r="Y52" i="24"/>
  <c r="X52" i="24"/>
  <c r="W52" i="24" s="1"/>
  <c r="U52" i="24"/>
  <c r="S52" i="24" s="1"/>
  <c r="T52" i="24"/>
  <c r="Q52" i="24"/>
  <c r="P52" i="24"/>
  <c r="O52" i="24" s="1"/>
  <c r="M52" i="24"/>
  <c r="L52" i="24"/>
  <c r="K52" i="24"/>
  <c r="I52" i="24"/>
  <c r="H52" i="24"/>
  <c r="G52" i="24" s="1"/>
  <c r="E52" i="24"/>
  <c r="C52" i="24" s="1"/>
  <c r="B52" i="24" s="1"/>
  <c r="D52" i="24"/>
  <c r="Y51" i="24"/>
  <c r="X51" i="24"/>
  <c r="W51" i="24" s="1"/>
  <c r="U51" i="24"/>
  <c r="S51" i="24" s="1"/>
  <c r="T51" i="24"/>
  <c r="Q51" i="24"/>
  <c r="P51" i="24"/>
  <c r="O51" i="24" s="1"/>
  <c r="M51" i="24"/>
  <c r="L51" i="24"/>
  <c r="K51" i="24"/>
  <c r="I51" i="24"/>
  <c r="H51" i="24"/>
  <c r="G51" i="24" s="1"/>
  <c r="E51" i="24"/>
  <c r="C51" i="24" s="1"/>
  <c r="B51" i="24" s="1"/>
  <c r="D51" i="24"/>
  <c r="Y49" i="24"/>
  <c r="X49" i="24"/>
  <c r="W49" i="24" s="1"/>
  <c r="Y48" i="24"/>
  <c r="W48" i="24" s="1"/>
  <c r="X48" i="24"/>
  <c r="Y47" i="24"/>
  <c r="X47" i="24"/>
  <c r="W47" i="24" s="1"/>
  <c r="Y46" i="24"/>
  <c r="X46" i="24"/>
  <c r="W46" i="24"/>
  <c r="U49" i="24"/>
  <c r="T49" i="24"/>
  <c r="S49" i="24" s="1"/>
  <c r="U48" i="24"/>
  <c r="S48" i="24" s="1"/>
  <c r="T48" i="24"/>
  <c r="U47" i="24"/>
  <c r="T47" i="24"/>
  <c r="S47" i="24" s="1"/>
  <c r="U46" i="24"/>
  <c r="T46" i="24"/>
  <c r="S46" i="24"/>
  <c r="Q49" i="24"/>
  <c r="P49" i="24"/>
  <c r="O49" i="24" s="1"/>
  <c r="Q48" i="24"/>
  <c r="O48" i="24" s="1"/>
  <c r="P48" i="24"/>
  <c r="Q47" i="24"/>
  <c r="P47" i="24"/>
  <c r="O47" i="24" s="1"/>
  <c r="Q46" i="24"/>
  <c r="P46" i="24"/>
  <c r="O46" i="24"/>
  <c r="M49" i="24"/>
  <c r="L49" i="24"/>
  <c r="K49" i="24" s="1"/>
  <c r="M48" i="24"/>
  <c r="K48" i="24" s="1"/>
  <c r="L48" i="24"/>
  <c r="M47" i="24"/>
  <c r="L47" i="24"/>
  <c r="K47" i="24" s="1"/>
  <c r="M46" i="24"/>
  <c r="L46" i="24"/>
  <c r="K46" i="24"/>
  <c r="I49" i="24"/>
  <c r="H49" i="24"/>
  <c r="G49" i="24"/>
  <c r="I48" i="24"/>
  <c r="G48" i="24" s="1"/>
  <c r="H48" i="24"/>
  <c r="I47" i="24"/>
  <c r="H47" i="24"/>
  <c r="G47" i="24" s="1"/>
  <c r="I46" i="24"/>
  <c r="H46" i="24"/>
  <c r="G46" i="24"/>
  <c r="D47" i="24"/>
  <c r="C47" i="24" s="1"/>
  <c r="E47" i="24"/>
  <c r="C48" i="24"/>
  <c r="D48" i="24"/>
  <c r="E48" i="24"/>
  <c r="D49" i="24"/>
  <c r="C49" i="24" s="1"/>
  <c r="E49" i="24"/>
  <c r="E46" i="24"/>
  <c r="D46" i="24"/>
  <c r="C46" i="24"/>
  <c r="B15" i="24"/>
  <c r="B16" i="24"/>
  <c r="B13" i="24"/>
  <c r="B12" i="24"/>
  <c r="B10" i="24"/>
  <c r="C16" i="24"/>
  <c r="B7" i="24"/>
  <c r="T23" i="23"/>
  <c r="S23" i="23" s="1"/>
  <c r="U23" i="23"/>
  <c r="S24" i="23"/>
  <c r="T24" i="23"/>
  <c r="U24" i="23"/>
  <c r="T25" i="23"/>
  <c r="S25" i="23" s="1"/>
  <c r="U25" i="23"/>
  <c r="T26" i="23"/>
  <c r="U26" i="23"/>
  <c r="S26" i="23" s="1"/>
  <c r="T27" i="23"/>
  <c r="S27" i="23" s="1"/>
  <c r="U27" i="23"/>
  <c r="S28" i="23"/>
  <c r="T28" i="23"/>
  <c r="U28" i="23"/>
  <c r="T29" i="23"/>
  <c r="S29" i="23" s="1"/>
  <c r="U29" i="23"/>
  <c r="T30" i="23"/>
  <c r="U30" i="23"/>
  <c r="S30" i="23" s="1"/>
  <c r="P23" i="23"/>
  <c r="O23" i="23" s="1"/>
  <c r="Q23" i="23"/>
  <c r="O24" i="23"/>
  <c r="P24" i="23"/>
  <c r="Q24" i="23"/>
  <c r="P25" i="23"/>
  <c r="O25" i="23" s="1"/>
  <c r="Q25" i="23"/>
  <c r="P26" i="23"/>
  <c r="Q26" i="23"/>
  <c r="O26" i="23" s="1"/>
  <c r="P27" i="23"/>
  <c r="O27" i="23" s="1"/>
  <c r="Q27" i="23"/>
  <c r="O28" i="23"/>
  <c r="P28" i="23"/>
  <c r="Q28" i="23"/>
  <c r="P29" i="23"/>
  <c r="O29" i="23" s="1"/>
  <c r="Q29" i="23"/>
  <c r="P30" i="23"/>
  <c r="Q30" i="23"/>
  <c r="O30" i="23" s="1"/>
  <c r="L23" i="23"/>
  <c r="K23" i="23" s="1"/>
  <c r="M23" i="23"/>
  <c r="K24" i="23"/>
  <c r="L24" i="23"/>
  <c r="M24" i="23"/>
  <c r="L25" i="23"/>
  <c r="K25" i="23" s="1"/>
  <c r="M25" i="23"/>
  <c r="L26" i="23"/>
  <c r="K26" i="23" s="1"/>
  <c r="M26" i="23"/>
  <c r="L27" i="23"/>
  <c r="K27" i="23" s="1"/>
  <c r="M27" i="23"/>
  <c r="K28" i="23"/>
  <c r="L28" i="23"/>
  <c r="M28" i="23"/>
  <c r="L29" i="23"/>
  <c r="K29" i="23" s="1"/>
  <c r="M29" i="23"/>
  <c r="L30" i="23"/>
  <c r="K30" i="23" s="1"/>
  <c r="M30" i="23"/>
  <c r="H23" i="23"/>
  <c r="G23" i="23" s="1"/>
  <c r="I23" i="23"/>
  <c r="G24" i="23"/>
  <c r="H24" i="23"/>
  <c r="I24" i="23"/>
  <c r="H25" i="23"/>
  <c r="G25" i="23" s="1"/>
  <c r="I25" i="23"/>
  <c r="H26" i="23"/>
  <c r="G26" i="23" s="1"/>
  <c r="I26" i="23"/>
  <c r="H27" i="23"/>
  <c r="G27" i="23" s="1"/>
  <c r="I27" i="23"/>
  <c r="G28" i="23"/>
  <c r="H28" i="23"/>
  <c r="I28" i="23"/>
  <c r="H29" i="23"/>
  <c r="G29" i="23" s="1"/>
  <c r="I29" i="23"/>
  <c r="H30" i="23"/>
  <c r="G30" i="23" s="1"/>
  <c r="I30" i="23"/>
  <c r="D23" i="23"/>
  <c r="C23" i="23" s="1"/>
  <c r="E23" i="23"/>
  <c r="C24" i="23"/>
  <c r="D24" i="23"/>
  <c r="E24" i="23"/>
  <c r="D25" i="23"/>
  <c r="C25" i="23" s="1"/>
  <c r="E25" i="23"/>
  <c r="D26" i="23"/>
  <c r="C26" i="23" s="1"/>
  <c r="E26" i="23"/>
  <c r="D27" i="23"/>
  <c r="C27" i="23" s="1"/>
  <c r="E27" i="23"/>
  <c r="C28" i="23"/>
  <c r="D28" i="23"/>
  <c r="E28" i="23"/>
  <c r="D29" i="23"/>
  <c r="C29" i="23" s="1"/>
  <c r="E29" i="23"/>
  <c r="D30" i="23"/>
  <c r="E30" i="23"/>
  <c r="C30" i="23" s="1"/>
  <c r="X23" i="23"/>
  <c r="W23" i="23" s="1"/>
  <c r="X24" i="23"/>
  <c r="W24" i="23" s="1"/>
  <c r="W25" i="23"/>
  <c r="X25" i="23"/>
  <c r="X26" i="23"/>
  <c r="W26" i="23" s="1"/>
  <c r="W27" i="23"/>
  <c r="X27" i="23"/>
  <c r="X28" i="23"/>
  <c r="W28" i="23" s="1"/>
  <c r="W29" i="23"/>
  <c r="X29" i="23"/>
  <c r="X30" i="23"/>
  <c r="W30" i="23" s="1"/>
  <c r="X22" i="23"/>
  <c r="W22" i="23" s="1"/>
  <c r="U22" i="23"/>
  <c r="T22" i="23"/>
  <c r="S22" i="23" s="1"/>
  <c r="Q22" i="23"/>
  <c r="P22" i="23"/>
  <c r="O22" i="23" s="1"/>
  <c r="M22" i="23"/>
  <c r="L22" i="23"/>
  <c r="K22" i="23" s="1"/>
  <c r="I22" i="23"/>
  <c r="H22" i="23"/>
  <c r="G22" i="23" s="1"/>
  <c r="E22" i="23"/>
  <c r="D22" i="23"/>
  <c r="C22" i="23" s="1"/>
  <c r="B7" i="23"/>
  <c r="B8" i="23"/>
  <c r="B9" i="23"/>
  <c r="B10" i="23"/>
  <c r="B11" i="23"/>
  <c r="B12" i="23"/>
  <c r="B13" i="23"/>
  <c r="B14" i="23"/>
  <c r="B6" i="23"/>
  <c r="B20" i="19"/>
  <c r="Q24" i="19"/>
  <c r="P24" i="19"/>
  <c r="O24" i="19"/>
  <c r="Q23" i="19"/>
  <c r="P23" i="19"/>
  <c r="O23" i="19"/>
  <c r="Q22" i="19"/>
  <c r="P22" i="19"/>
  <c r="O22" i="19"/>
  <c r="Q21" i="19"/>
  <c r="P21" i="19"/>
  <c r="O21" i="19"/>
  <c r="M24" i="19"/>
  <c r="L24" i="19"/>
  <c r="K24" i="19"/>
  <c r="M23" i="19"/>
  <c r="L23" i="19"/>
  <c r="K23" i="19"/>
  <c r="M22" i="19"/>
  <c r="L22" i="19"/>
  <c r="K22" i="19"/>
  <c r="M21" i="19"/>
  <c r="L21" i="19"/>
  <c r="K21" i="19"/>
  <c r="I24" i="19"/>
  <c r="H24" i="19"/>
  <c r="G24" i="19"/>
  <c r="I23" i="19"/>
  <c r="H23" i="19"/>
  <c r="G23" i="19"/>
  <c r="I22" i="19"/>
  <c r="H22" i="19"/>
  <c r="G22" i="19"/>
  <c r="I21" i="19"/>
  <c r="H21" i="19"/>
  <c r="G21" i="19"/>
  <c r="D21" i="19"/>
  <c r="E21" i="19"/>
  <c r="D22" i="19"/>
  <c r="E22" i="19"/>
  <c r="D23" i="19"/>
  <c r="E23" i="19"/>
  <c r="D24" i="19"/>
  <c r="E24" i="19"/>
  <c r="C22" i="19"/>
  <c r="C23" i="19"/>
  <c r="C24" i="19"/>
  <c r="C21" i="19"/>
  <c r="B22" i="19"/>
  <c r="B23" i="19"/>
  <c r="B24" i="19"/>
  <c r="O11" i="19"/>
  <c r="O10" i="19"/>
  <c r="O9" i="19"/>
  <c r="O8" i="19"/>
  <c r="K11" i="19"/>
  <c r="K10" i="19"/>
  <c r="K9" i="19"/>
  <c r="K8" i="19"/>
  <c r="T34" i="17"/>
  <c r="U32" i="17"/>
  <c r="U33" i="17"/>
  <c r="T33" i="17"/>
  <c r="G23" i="16"/>
  <c r="F23" i="16" s="1"/>
  <c r="H23" i="16"/>
  <c r="G24" i="16"/>
  <c r="H24" i="16"/>
  <c r="F24" i="16" s="1"/>
  <c r="G25" i="16"/>
  <c r="F25" i="16" s="1"/>
  <c r="H25" i="16"/>
  <c r="F26" i="16"/>
  <c r="G26" i="16"/>
  <c r="H26" i="16"/>
  <c r="G27" i="16"/>
  <c r="F27" i="16" s="1"/>
  <c r="H27" i="16"/>
  <c r="G28" i="16"/>
  <c r="H28" i="16"/>
  <c r="F28" i="16" s="1"/>
  <c r="G29" i="16"/>
  <c r="F29" i="16" s="1"/>
  <c r="H29" i="16"/>
  <c r="F30" i="16"/>
  <c r="G30" i="16"/>
  <c r="H30" i="16"/>
  <c r="G31" i="16"/>
  <c r="F31" i="16" s="1"/>
  <c r="H31" i="16"/>
  <c r="G32" i="16"/>
  <c r="H32" i="16"/>
  <c r="F32" i="16" s="1"/>
  <c r="H22" i="16"/>
  <c r="F22" i="16" s="1"/>
  <c r="G22" i="16"/>
  <c r="B23" i="16"/>
  <c r="B24" i="16"/>
  <c r="B25" i="16"/>
  <c r="B26" i="16"/>
  <c r="B27" i="16"/>
  <c r="B28" i="16"/>
  <c r="B29" i="16"/>
  <c r="B30" i="16"/>
  <c r="B31" i="16"/>
  <c r="B32" i="16"/>
  <c r="B22" i="16"/>
  <c r="D32" i="16"/>
  <c r="D31" i="16"/>
  <c r="D30" i="16"/>
  <c r="D29" i="16"/>
  <c r="D28" i="16"/>
  <c r="D27" i="16"/>
  <c r="D26" i="16"/>
  <c r="D25" i="16"/>
  <c r="D24" i="16"/>
  <c r="D23" i="16"/>
  <c r="D22" i="16"/>
  <c r="C23" i="16"/>
  <c r="C24" i="16"/>
  <c r="C25" i="16"/>
  <c r="C26" i="16"/>
  <c r="C27" i="16"/>
  <c r="C28" i="16"/>
  <c r="C29" i="16"/>
  <c r="C30" i="16"/>
  <c r="C31" i="16"/>
  <c r="C32" i="16"/>
  <c r="C22" i="16"/>
  <c r="M32" i="14"/>
  <c r="L32" i="14"/>
  <c r="K32" i="14"/>
  <c r="M31" i="14"/>
  <c r="L31" i="14"/>
  <c r="K31" i="14"/>
  <c r="M30" i="14"/>
  <c r="L30" i="14"/>
  <c r="K30" i="14"/>
  <c r="M29" i="14"/>
  <c r="L29" i="14"/>
  <c r="K29" i="14"/>
  <c r="M28" i="14"/>
  <c r="L28" i="14"/>
  <c r="K28" i="14"/>
  <c r="M27" i="14"/>
  <c r="L27" i="14"/>
  <c r="K27" i="14"/>
  <c r="L26" i="14"/>
  <c r="K26" i="14"/>
  <c r="M24" i="14"/>
  <c r="L24" i="14"/>
  <c r="K24" i="14"/>
  <c r="M23" i="14"/>
  <c r="L23" i="14"/>
  <c r="K23" i="14"/>
  <c r="I32" i="14"/>
  <c r="H32" i="14"/>
  <c r="G32" i="14"/>
  <c r="I31" i="14"/>
  <c r="H31" i="14"/>
  <c r="G31" i="14"/>
  <c r="I30" i="14"/>
  <c r="H30" i="14"/>
  <c r="G30" i="14"/>
  <c r="I29" i="14"/>
  <c r="H29" i="14"/>
  <c r="G29" i="14"/>
  <c r="I28" i="14"/>
  <c r="H28" i="14"/>
  <c r="G28" i="14"/>
  <c r="I27" i="14"/>
  <c r="H27" i="14"/>
  <c r="G27" i="14"/>
  <c r="I26" i="14"/>
  <c r="H26" i="14"/>
  <c r="G26" i="14"/>
  <c r="H25" i="14"/>
  <c r="G25" i="14"/>
  <c r="I24" i="14"/>
  <c r="H24" i="14"/>
  <c r="G24" i="14"/>
  <c r="I23" i="14"/>
  <c r="H23" i="14"/>
  <c r="G23" i="14"/>
  <c r="B24" i="14"/>
  <c r="B25" i="14"/>
  <c r="B26" i="14"/>
  <c r="B27" i="14"/>
  <c r="B28" i="14"/>
  <c r="B30" i="14"/>
  <c r="B31" i="14"/>
  <c r="B32" i="14"/>
  <c r="B23" i="14"/>
  <c r="C24" i="14"/>
  <c r="C25" i="14"/>
  <c r="C26" i="14"/>
  <c r="C27" i="14"/>
  <c r="C28" i="14"/>
  <c r="C29" i="14"/>
  <c r="C30" i="14"/>
  <c r="C31" i="14"/>
  <c r="C32" i="14"/>
  <c r="C23" i="14"/>
  <c r="D24" i="14"/>
  <c r="E24" i="14"/>
  <c r="D25" i="14"/>
  <c r="D26" i="14"/>
  <c r="E26" i="14"/>
  <c r="D27" i="14"/>
  <c r="E27" i="14"/>
  <c r="D28" i="14"/>
  <c r="E28" i="14"/>
  <c r="D29" i="14"/>
  <c r="E29" i="14"/>
  <c r="D30" i="14"/>
  <c r="E30" i="14"/>
  <c r="D31" i="14"/>
  <c r="E31" i="14"/>
  <c r="D32" i="14"/>
  <c r="E32" i="14"/>
  <c r="E23" i="14"/>
  <c r="D23" i="14"/>
  <c r="E6" i="14"/>
  <c r="D6" i="14"/>
  <c r="H13" i="3"/>
  <c r="I13" i="3"/>
  <c r="G13" i="3"/>
  <c r="H13" i="1"/>
  <c r="I13" i="1"/>
  <c r="G13" i="1"/>
  <c r="K13" i="1"/>
  <c r="G6" i="1"/>
  <c r="E13" i="1"/>
  <c r="D13" i="1"/>
  <c r="H6" i="5"/>
  <c r="G6" i="5"/>
  <c r="D6" i="5"/>
  <c r="B13" i="5"/>
  <c r="B9" i="5"/>
  <c r="B7" i="5"/>
  <c r="B8" i="5"/>
  <c r="B10" i="5"/>
  <c r="B11" i="5"/>
  <c r="C7" i="22"/>
  <c r="E6" i="22"/>
  <c r="D6" i="22"/>
  <c r="C16" i="21"/>
  <c r="B16" i="21" s="1"/>
  <c r="G16" i="21"/>
  <c r="C5" i="3"/>
  <c r="E5" i="3"/>
  <c r="K5" i="3" s="1"/>
  <c r="D5" i="3"/>
  <c r="C6" i="1"/>
  <c r="D20" i="25" l="1"/>
  <c r="C20" i="25"/>
  <c r="B21" i="25"/>
  <c r="B20" i="25" s="1"/>
  <c r="B23" i="54"/>
  <c r="G24" i="45"/>
  <c r="C24" i="45"/>
  <c r="C16" i="35"/>
  <c r="B27" i="34"/>
  <c r="B25" i="34"/>
  <c r="B21" i="34"/>
  <c r="B23" i="34"/>
  <c r="C28" i="34"/>
  <c r="B28" i="34"/>
  <c r="B26" i="34"/>
  <c r="B24" i="34"/>
  <c r="B22" i="34"/>
  <c r="B20" i="32"/>
  <c r="B22" i="32"/>
  <c r="B19" i="32"/>
  <c r="B23" i="32"/>
  <c r="B21" i="32"/>
  <c r="O6" i="53"/>
  <c r="T22" i="30"/>
  <c r="S22" i="30" s="1"/>
  <c r="O23" i="30"/>
  <c r="K23" i="30"/>
  <c r="B23" i="30" s="1"/>
  <c r="G23" i="30"/>
  <c r="C22" i="30"/>
  <c r="B27" i="30"/>
  <c r="B24" i="30"/>
  <c r="B25" i="30"/>
  <c r="B26" i="30"/>
  <c r="B26" i="43"/>
  <c r="B29" i="43"/>
  <c r="B28" i="43"/>
  <c r="B33" i="43"/>
  <c r="B30" i="43"/>
  <c r="B31" i="43"/>
  <c r="B37" i="43"/>
  <c r="B25" i="43"/>
  <c r="B34" i="43"/>
  <c r="B36" i="43"/>
  <c r="B27" i="43"/>
  <c r="B32" i="43"/>
  <c r="B35" i="43"/>
  <c r="B41" i="29"/>
  <c r="B40" i="29"/>
  <c r="B33" i="29"/>
  <c r="B39" i="29"/>
  <c r="B31" i="29"/>
  <c r="B35" i="29"/>
  <c r="B38" i="29"/>
  <c r="B36" i="29"/>
  <c r="B34" i="29"/>
  <c r="B32" i="29"/>
  <c r="B30" i="29"/>
  <c r="B28" i="29"/>
  <c r="B29" i="29"/>
  <c r="B37" i="29"/>
  <c r="B26" i="44"/>
  <c r="B29" i="44"/>
  <c r="I23" i="44"/>
  <c r="G23" i="44" s="1"/>
  <c r="B30" i="44"/>
  <c r="B28" i="44"/>
  <c r="B25" i="44"/>
  <c r="B24" i="44"/>
  <c r="B31" i="44"/>
  <c r="B27" i="44"/>
  <c r="D23" i="44"/>
  <c r="C23" i="44" s="1"/>
  <c r="B17" i="28"/>
  <c r="B16" i="28" s="1"/>
  <c r="C16" i="28"/>
  <c r="B31" i="51"/>
  <c r="B23" i="51"/>
  <c r="B74" i="24"/>
  <c r="B73" i="24"/>
  <c r="B71" i="24"/>
  <c r="B64" i="24"/>
  <c r="B59" i="24"/>
  <c r="B48" i="24"/>
  <c r="B58" i="24"/>
  <c r="B63" i="24"/>
  <c r="B67" i="24"/>
  <c r="B47" i="24"/>
  <c r="B57" i="24"/>
  <c r="B65" i="24"/>
  <c r="B62" i="24"/>
  <c r="B54" i="24"/>
  <c r="B66" i="24"/>
  <c r="B60" i="24"/>
  <c r="B55" i="24"/>
  <c r="B61" i="24"/>
  <c r="B46" i="24"/>
  <c r="B49" i="24"/>
  <c r="B25" i="23"/>
  <c r="B24" i="23"/>
  <c r="B30" i="23"/>
  <c r="B26" i="23"/>
  <c r="B28" i="23"/>
  <c r="B23" i="23"/>
  <c r="B22" i="23"/>
  <c r="B27" i="23"/>
  <c r="B29" i="23"/>
  <c r="B21" i="19"/>
  <c r="B19" i="19" s="1"/>
  <c r="B29" i="14"/>
  <c r="B6" i="5"/>
  <c r="B25" i="5" s="1"/>
  <c r="D13" i="3"/>
  <c r="C13" i="3" s="1"/>
  <c r="E13" i="3"/>
  <c r="C13" i="1"/>
  <c r="K6" i="1"/>
  <c r="B24" i="45" l="1"/>
  <c r="B22" i="30"/>
  <c r="B23" i="44"/>
  <c r="K13" i="3"/>
  <c r="D31" i="5"/>
  <c r="C28" i="5"/>
  <c r="D24" i="5"/>
  <c r="C32" i="5"/>
  <c r="B32" i="5" s="1"/>
  <c r="D30" i="5"/>
  <c r="D28" i="5"/>
  <c r="C25" i="5"/>
  <c r="C24" i="5"/>
  <c r="D27" i="5"/>
  <c r="D32" i="5"/>
  <c r="C30" i="5"/>
  <c r="B30" i="5" s="1"/>
  <c r="C27" i="5"/>
  <c r="B27" i="5" s="1"/>
  <c r="D26" i="5"/>
  <c r="D25" i="5"/>
  <c r="C31" i="5"/>
  <c r="B31" i="5" s="1"/>
  <c r="C26" i="5"/>
  <c r="B26" i="5" s="1"/>
  <c r="B24" i="5"/>
  <c r="B44" i="11"/>
  <c r="B43" i="11"/>
  <c r="B42" i="11"/>
  <c r="B41" i="11"/>
  <c r="B28" i="5" l="1"/>
  <c r="K6" i="49"/>
  <c r="K13" i="49"/>
  <c r="K12" i="49"/>
  <c r="K11" i="49"/>
  <c r="K10" i="49"/>
  <c r="K9" i="49"/>
  <c r="K8" i="49"/>
  <c r="K7" i="49"/>
  <c r="G13" i="49"/>
  <c r="G12" i="49"/>
  <c r="G11" i="49"/>
  <c r="G10" i="49"/>
  <c r="G9" i="49"/>
  <c r="G8" i="49"/>
  <c r="G7" i="49"/>
  <c r="G6" i="49"/>
  <c r="C7" i="49"/>
  <c r="C8" i="49"/>
  <c r="C9" i="49"/>
  <c r="C10" i="49"/>
  <c r="C11" i="49"/>
  <c r="C12" i="49"/>
  <c r="C13" i="49"/>
  <c r="B13" i="49" s="1"/>
  <c r="C6" i="49"/>
  <c r="AE13" i="48"/>
  <c r="AQ6" i="48"/>
  <c r="AQ13" i="48"/>
  <c r="AM13" i="48"/>
  <c r="AA13" i="48"/>
  <c r="S13" i="48"/>
  <c r="O13" i="48"/>
  <c r="K13" i="48"/>
  <c r="G13" i="48"/>
  <c r="C13" i="48"/>
  <c r="AQ12" i="48"/>
  <c r="AI12" i="48"/>
  <c r="AA12" i="48"/>
  <c r="S12" i="48"/>
  <c r="O12" i="48"/>
  <c r="K12" i="48"/>
  <c r="G12" i="48"/>
  <c r="C12" i="48"/>
  <c r="AM11" i="48"/>
  <c r="AI11" i="48"/>
  <c r="W11" i="48"/>
  <c r="S11" i="48"/>
  <c r="O11" i="48"/>
  <c r="K11" i="48"/>
  <c r="G11" i="48"/>
  <c r="C11" i="48"/>
  <c r="AQ10" i="48"/>
  <c r="AM10" i="48"/>
  <c r="AI10" i="48"/>
  <c r="AA10" i="48"/>
  <c r="W10" i="48"/>
  <c r="S10" i="48"/>
  <c r="O10" i="48"/>
  <c r="K10" i="48"/>
  <c r="G10" i="48"/>
  <c r="C10" i="48"/>
  <c r="AQ9" i="48"/>
  <c r="AM9" i="48"/>
  <c r="AI9" i="48"/>
  <c r="AE9" i="48"/>
  <c r="AA9" i="48"/>
  <c r="W9" i="48"/>
  <c r="S9" i="48"/>
  <c r="O9" i="48"/>
  <c r="K9" i="48"/>
  <c r="G9" i="48"/>
  <c r="C9" i="48"/>
  <c r="AQ8" i="48"/>
  <c r="AI8" i="48"/>
  <c r="AA8" i="48"/>
  <c r="W8" i="48"/>
  <c r="S8" i="48"/>
  <c r="O8" i="48"/>
  <c r="K8" i="48"/>
  <c r="G8" i="48"/>
  <c r="C8" i="48"/>
  <c r="AQ7" i="48"/>
  <c r="AE7" i="48"/>
  <c r="S7" i="48"/>
  <c r="O7" i="48"/>
  <c r="K7" i="48"/>
  <c r="G7" i="48"/>
  <c r="C7" i="48"/>
  <c r="AM6" i="48"/>
  <c r="AE6" i="48"/>
  <c r="AA6" i="48"/>
  <c r="W6" i="48"/>
  <c r="S6" i="48"/>
  <c r="O6" i="48"/>
  <c r="K6" i="48"/>
  <c r="G6" i="48"/>
  <c r="C6" i="48"/>
  <c r="AQ12" i="46"/>
  <c r="AQ10" i="46"/>
  <c r="AQ9" i="46"/>
  <c r="AQ8" i="46"/>
  <c r="AQ7" i="46"/>
  <c r="AQ6" i="46"/>
  <c r="AM13" i="46"/>
  <c r="AM12" i="46"/>
  <c r="AM11" i="46"/>
  <c r="AM10" i="46"/>
  <c r="AM9" i="46"/>
  <c r="AM8" i="46"/>
  <c r="AM7" i="46"/>
  <c r="AM6" i="46"/>
  <c r="AI11" i="46"/>
  <c r="AI8" i="46"/>
  <c r="AI6" i="46"/>
  <c r="AE11" i="46"/>
  <c r="AE10" i="46"/>
  <c r="AE7" i="46"/>
  <c r="AA12" i="46"/>
  <c r="AA10" i="46"/>
  <c r="AA6" i="46"/>
  <c r="W13" i="46"/>
  <c r="W9" i="46"/>
  <c r="W8" i="46"/>
  <c r="S13" i="46"/>
  <c r="S12" i="46"/>
  <c r="S10" i="46"/>
  <c r="S9" i="46"/>
  <c r="S8" i="46"/>
  <c r="S7" i="46"/>
  <c r="S6" i="46"/>
  <c r="O13" i="46"/>
  <c r="O12" i="46"/>
  <c r="O11" i="46"/>
  <c r="O10" i="46"/>
  <c r="O9" i="46"/>
  <c r="O8" i="46"/>
  <c r="O7" i="46"/>
  <c r="O6" i="46"/>
  <c r="K13" i="46"/>
  <c r="K12" i="46"/>
  <c r="K11" i="46"/>
  <c r="K10" i="46"/>
  <c r="K9" i="46"/>
  <c r="K8" i="46"/>
  <c r="K7" i="46"/>
  <c r="K6" i="46"/>
  <c r="G13" i="46"/>
  <c r="G12" i="46"/>
  <c r="G11" i="46"/>
  <c r="G10" i="46"/>
  <c r="G9" i="46"/>
  <c r="G8" i="46"/>
  <c r="G7" i="46"/>
  <c r="G6" i="46"/>
  <c r="C7" i="46"/>
  <c r="C8" i="46"/>
  <c r="C9" i="46"/>
  <c r="C10" i="46"/>
  <c r="C11" i="46"/>
  <c r="C12" i="46"/>
  <c r="C13" i="46"/>
  <c r="C6" i="46"/>
  <c r="O29" i="49" l="1"/>
  <c r="E29" i="49"/>
  <c r="D29" i="49"/>
  <c r="M29" i="49"/>
  <c r="H29" i="49"/>
  <c r="G29" i="49" s="1"/>
  <c r="I29" i="49"/>
  <c r="L29" i="49"/>
  <c r="B12" i="49"/>
  <c r="L28" i="49" s="1"/>
  <c r="D28" i="49"/>
  <c r="B11" i="49"/>
  <c r="O27" i="49" s="1"/>
  <c r="B10" i="49"/>
  <c r="L26" i="49" s="1"/>
  <c r="O26" i="49"/>
  <c r="E26" i="49"/>
  <c r="M26" i="49"/>
  <c r="B9" i="49"/>
  <c r="I25" i="49"/>
  <c r="E25" i="49"/>
  <c r="B8" i="49"/>
  <c r="H24" i="49" s="1"/>
  <c r="O24" i="49"/>
  <c r="L24" i="49"/>
  <c r="E24" i="49"/>
  <c r="B7" i="49"/>
  <c r="B12" i="48"/>
  <c r="B8" i="48"/>
  <c r="B13" i="48"/>
  <c r="B10" i="48"/>
  <c r="B6" i="48"/>
  <c r="B7" i="48"/>
  <c r="B11" i="48"/>
  <c r="B9" i="48"/>
  <c r="B13" i="46"/>
  <c r="B9" i="46"/>
  <c r="B8" i="46"/>
  <c r="B10" i="46"/>
  <c r="B7" i="46"/>
  <c r="B11" i="46"/>
  <c r="B12" i="46"/>
  <c r="B6" i="46"/>
  <c r="K13" i="39"/>
  <c r="K12" i="39"/>
  <c r="K11" i="39"/>
  <c r="K10" i="39"/>
  <c r="K9" i="39"/>
  <c r="K8" i="39"/>
  <c r="K7" i="39"/>
  <c r="K6" i="39"/>
  <c r="G13" i="39"/>
  <c r="G12" i="39"/>
  <c r="G11" i="39"/>
  <c r="G10" i="39"/>
  <c r="G9" i="39"/>
  <c r="G8" i="39"/>
  <c r="G7" i="39"/>
  <c r="G6" i="39"/>
  <c r="C7" i="39"/>
  <c r="B7" i="39" s="1"/>
  <c r="C8" i="39"/>
  <c r="B8" i="39" s="1"/>
  <c r="C9" i="39"/>
  <c r="C10" i="39"/>
  <c r="B10" i="39" s="1"/>
  <c r="C11" i="39"/>
  <c r="B11" i="39" s="1"/>
  <c r="C12" i="39"/>
  <c r="B12" i="39" s="1"/>
  <c r="C13" i="39"/>
  <c r="C6" i="39"/>
  <c r="B6" i="39" s="1"/>
  <c r="C15" i="54"/>
  <c r="C14" i="54"/>
  <c r="C13" i="54"/>
  <c r="C12" i="54"/>
  <c r="C11" i="54"/>
  <c r="C10" i="54"/>
  <c r="C9" i="54"/>
  <c r="C8" i="54"/>
  <c r="C7" i="54"/>
  <c r="M6" i="54"/>
  <c r="L6" i="54"/>
  <c r="E6" i="54"/>
  <c r="D6" i="54"/>
  <c r="K8" i="38"/>
  <c r="K7" i="38"/>
  <c r="K6" i="38"/>
  <c r="G8" i="38"/>
  <c r="G7" i="38"/>
  <c r="G6" i="38"/>
  <c r="C7" i="38"/>
  <c r="C8" i="38"/>
  <c r="C6" i="38"/>
  <c r="G8" i="37"/>
  <c r="G7" i="37"/>
  <c r="G6" i="37"/>
  <c r="C8" i="37"/>
  <c r="C7" i="37"/>
  <c r="C6" i="37"/>
  <c r="S6" i="45"/>
  <c r="R6" i="45"/>
  <c r="O6" i="45"/>
  <c r="N6" i="45"/>
  <c r="K6" i="45"/>
  <c r="I6" i="51"/>
  <c r="H6" i="51"/>
  <c r="E6" i="51"/>
  <c r="D6" i="51"/>
  <c r="C13" i="51"/>
  <c r="Q15" i="45"/>
  <c r="Q14" i="45"/>
  <c r="Q13" i="45"/>
  <c r="Q12" i="45"/>
  <c r="Q11" i="45"/>
  <c r="Q10" i="45"/>
  <c r="Q9" i="45"/>
  <c r="Q8" i="45"/>
  <c r="Q7" i="45"/>
  <c r="M15" i="45"/>
  <c r="M14" i="45"/>
  <c r="M13" i="45"/>
  <c r="M12" i="45"/>
  <c r="M11" i="45"/>
  <c r="M10" i="45"/>
  <c r="M9" i="45"/>
  <c r="M8" i="45"/>
  <c r="M7" i="45"/>
  <c r="C7" i="45"/>
  <c r="C8" i="45"/>
  <c r="B8" i="45" s="1"/>
  <c r="C9" i="45"/>
  <c r="C10" i="45"/>
  <c r="B10" i="45" s="1"/>
  <c r="C11" i="45"/>
  <c r="C12" i="45"/>
  <c r="C13" i="45"/>
  <c r="C14" i="45"/>
  <c r="C15" i="45"/>
  <c r="K8" i="36"/>
  <c r="K6" i="36"/>
  <c r="G9" i="36"/>
  <c r="G8" i="36"/>
  <c r="G7" i="36"/>
  <c r="G6" i="36"/>
  <c r="C7" i="36"/>
  <c r="C8" i="36"/>
  <c r="C9" i="36"/>
  <c r="C6" i="36"/>
  <c r="L7" i="35"/>
  <c r="H7" i="35"/>
  <c r="D7" i="35"/>
  <c r="S13" i="34"/>
  <c r="S12" i="34"/>
  <c r="S11" i="34"/>
  <c r="S10" i="34"/>
  <c r="S9" i="34"/>
  <c r="S8" i="34"/>
  <c r="S7" i="34"/>
  <c r="S6" i="34"/>
  <c r="O13" i="34"/>
  <c r="O12" i="34"/>
  <c r="O11" i="34"/>
  <c r="O10" i="34"/>
  <c r="O9" i="34"/>
  <c r="O8" i="34"/>
  <c r="O7" i="34"/>
  <c r="O6" i="34"/>
  <c r="K13" i="34"/>
  <c r="K12" i="34"/>
  <c r="K11" i="34"/>
  <c r="K10" i="34"/>
  <c r="K9" i="34"/>
  <c r="K8" i="34"/>
  <c r="K7" i="34"/>
  <c r="K6" i="34"/>
  <c r="G13" i="34"/>
  <c r="G12" i="34"/>
  <c r="G11" i="34"/>
  <c r="G10" i="34"/>
  <c r="G9" i="34"/>
  <c r="G8" i="34"/>
  <c r="G7" i="34"/>
  <c r="G6" i="34"/>
  <c r="C7" i="34"/>
  <c r="C8" i="34"/>
  <c r="B8" i="34" s="1"/>
  <c r="C9" i="34"/>
  <c r="C10" i="34"/>
  <c r="C11" i="34"/>
  <c r="C12" i="34"/>
  <c r="B12" i="34" s="1"/>
  <c r="C13" i="34"/>
  <c r="C6" i="34"/>
  <c r="K11" i="32"/>
  <c r="K10" i="32"/>
  <c r="K9" i="32"/>
  <c r="K8" i="32"/>
  <c r="K7" i="32"/>
  <c r="K6" i="32"/>
  <c r="G11" i="32"/>
  <c r="G10" i="32"/>
  <c r="G9" i="32"/>
  <c r="G8" i="32"/>
  <c r="G7" i="32"/>
  <c r="G6" i="32"/>
  <c r="C11" i="32"/>
  <c r="C7" i="32"/>
  <c r="C8" i="32"/>
  <c r="C9" i="32"/>
  <c r="B9" i="32" s="1"/>
  <c r="C10" i="32"/>
  <c r="C6" i="32"/>
  <c r="B9" i="31"/>
  <c r="B10" i="31"/>
  <c r="B11" i="31"/>
  <c r="B12" i="31"/>
  <c r="B13" i="31"/>
  <c r="B8" i="31"/>
  <c r="B16" i="31"/>
  <c r="B30" i="11"/>
  <c r="M6" i="53"/>
  <c r="L6" i="53"/>
  <c r="I6" i="53"/>
  <c r="H6" i="53"/>
  <c r="K15" i="53"/>
  <c r="K14" i="53"/>
  <c r="K13" i="53"/>
  <c r="K12" i="53"/>
  <c r="K11" i="53"/>
  <c r="K10" i="53"/>
  <c r="K9" i="53"/>
  <c r="K8" i="53"/>
  <c r="K7" i="53"/>
  <c r="G15" i="53"/>
  <c r="G14" i="53"/>
  <c r="G13" i="53"/>
  <c r="G12" i="53"/>
  <c r="G11" i="53"/>
  <c r="G10" i="53"/>
  <c r="G9" i="53"/>
  <c r="G8" i="53"/>
  <c r="G7" i="53"/>
  <c r="C12" i="53"/>
  <c r="B12" i="53" s="1"/>
  <c r="C13" i="53"/>
  <c r="C14" i="53"/>
  <c r="C15" i="53"/>
  <c r="S11" i="30"/>
  <c r="B11" i="30" s="1"/>
  <c r="K11" i="30"/>
  <c r="G11" i="30"/>
  <c r="C11" i="30"/>
  <c r="C10" i="30"/>
  <c r="G10" i="30"/>
  <c r="K10" i="30"/>
  <c r="S9" i="30"/>
  <c r="S8" i="30"/>
  <c r="S7" i="30"/>
  <c r="U6" i="30"/>
  <c r="T6" i="30"/>
  <c r="B5" i="31" l="1"/>
  <c r="C29" i="49"/>
  <c r="K29" i="49"/>
  <c r="B29" i="49" s="1"/>
  <c r="I28" i="49"/>
  <c r="E28" i="49"/>
  <c r="M28" i="49"/>
  <c r="H28" i="49"/>
  <c r="G28" i="49" s="1"/>
  <c r="O28" i="49"/>
  <c r="C28" i="49"/>
  <c r="K28" i="49"/>
  <c r="I27" i="49"/>
  <c r="H27" i="49"/>
  <c r="G27" i="49" s="1"/>
  <c r="E27" i="49"/>
  <c r="L27" i="49"/>
  <c r="D27" i="49"/>
  <c r="M27" i="49"/>
  <c r="K27" i="49" s="1"/>
  <c r="D26" i="49"/>
  <c r="C26" i="49" s="1"/>
  <c r="H26" i="49"/>
  <c r="I26" i="49"/>
  <c r="G26" i="49"/>
  <c r="K26" i="49"/>
  <c r="L25" i="49"/>
  <c r="O25" i="49"/>
  <c r="H25" i="49"/>
  <c r="D25" i="49"/>
  <c r="M25" i="49"/>
  <c r="G25" i="49"/>
  <c r="K25" i="49"/>
  <c r="C25" i="49"/>
  <c r="B25" i="49" s="1"/>
  <c r="D24" i="49"/>
  <c r="I24" i="49"/>
  <c r="M24" i="49"/>
  <c r="K24" i="49" s="1"/>
  <c r="C24" i="49"/>
  <c r="G24" i="49"/>
  <c r="L23" i="49"/>
  <c r="D23" i="49"/>
  <c r="E23" i="49"/>
  <c r="C23" i="49" s="1"/>
  <c r="I23" i="49"/>
  <c r="H23" i="49"/>
  <c r="O23" i="49"/>
  <c r="M23" i="49"/>
  <c r="K23" i="49" s="1"/>
  <c r="Y26" i="48"/>
  <c r="P26" i="48"/>
  <c r="O26" i="48" s="1"/>
  <c r="M26" i="48"/>
  <c r="H26" i="48"/>
  <c r="G26" i="48" s="1"/>
  <c r="X26" i="48"/>
  <c r="W26" i="48" s="1"/>
  <c r="U26" i="48"/>
  <c r="E26" i="48"/>
  <c r="AJ26" i="48"/>
  <c r="AI26" i="48" s="1"/>
  <c r="Q26" i="48"/>
  <c r="L26" i="48"/>
  <c r="K26" i="48" s="1"/>
  <c r="AS26" i="48"/>
  <c r="AQ26" i="48" s="1"/>
  <c r="AT26" i="48"/>
  <c r="AB26" i="48"/>
  <c r="AA26" i="48" s="1"/>
  <c r="T26" i="48"/>
  <c r="S26" i="48" s="1"/>
  <c r="D26" i="48"/>
  <c r="C26" i="48" s="1"/>
  <c r="AO26" i="48"/>
  <c r="AM26" i="48" s="1"/>
  <c r="I26" i="48"/>
  <c r="AO27" i="48"/>
  <c r="Q27" i="48"/>
  <c r="E27" i="48"/>
  <c r="AN27" i="48"/>
  <c r="X27" i="48"/>
  <c r="T27" i="48"/>
  <c r="S27" i="48" s="1"/>
  <c r="I27" i="48"/>
  <c r="AT27" i="48"/>
  <c r="Y27" i="48"/>
  <c r="D27" i="48"/>
  <c r="AJ27" i="48"/>
  <c r="AI27" i="48" s="1"/>
  <c r="P27" i="48"/>
  <c r="O27" i="48" s="1"/>
  <c r="M27" i="48"/>
  <c r="H27" i="48"/>
  <c r="L27" i="48"/>
  <c r="K27" i="48" s="1"/>
  <c r="AT29" i="48"/>
  <c r="AN29" i="48"/>
  <c r="AM29" i="48" s="1"/>
  <c r="T29" i="48"/>
  <c r="I29" i="48"/>
  <c r="AS29" i="48"/>
  <c r="AB29" i="48"/>
  <c r="AA29" i="48" s="1"/>
  <c r="M29" i="48"/>
  <c r="H29" i="48"/>
  <c r="G29" i="48" s="1"/>
  <c r="D29" i="48"/>
  <c r="AR29" i="48"/>
  <c r="AQ29" i="48" s="1"/>
  <c r="U29" i="48"/>
  <c r="P29" i="48"/>
  <c r="O29" i="48" s="1"/>
  <c r="L29" i="48"/>
  <c r="E29" i="48"/>
  <c r="C29" i="48" s="1"/>
  <c r="AF29" i="48"/>
  <c r="AE29" i="48" s="1"/>
  <c r="U23" i="48"/>
  <c r="Q23" i="48"/>
  <c r="L23" i="48"/>
  <c r="E23" i="48"/>
  <c r="AF23" i="48"/>
  <c r="AE23" i="48" s="1"/>
  <c r="D23" i="48"/>
  <c r="AS23" i="48"/>
  <c r="AJ23" i="48"/>
  <c r="AI23" i="48" s="1"/>
  <c r="P23" i="48"/>
  <c r="O23" i="48" s="1"/>
  <c r="AR23" i="48"/>
  <c r="T23" i="48"/>
  <c r="H23" i="48"/>
  <c r="G23" i="48" s="1"/>
  <c r="AT23" i="48"/>
  <c r="I23" i="48"/>
  <c r="M23" i="48"/>
  <c r="AT24" i="48"/>
  <c r="X24" i="48"/>
  <c r="W24" i="48" s="1"/>
  <c r="I24" i="48"/>
  <c r="D24" i="48"/>
  <c r="AS24" i="48"/>
  <c r="AQ24" i="48" s="1"/>
  <c r="M24" i="48"/>
  <c r="K24" i="48" s="1"/>
  <c r="H24" i="48"/>
  <c r="E24" i="48"/>
  <c r="AJ24" i="48"/>
  <c r="AI24" i="48" s="1"/>
  <c r="AC24" i="48"/>
  <c r="T24" i="48"/>
  <c r="L24" i="48"/>
  <c r="AB24" i="48"/>
  <c r="U24" i="48"/>
  <c r="Q24" i="48"/>
  <c r="P24" i="48"/>
  <c r="O24" i="48" s="1"/>
  <c r="AN25" i="48"/>
  <c r="T25" i="48"/>
  <c r="S25" i="48" s="1"/>
  <c r="L25" i="48"/>
  <c r="M25" i="48"/>
  <c r="H25" i="48"/>
  <c r="AT25" i="48"/>
  <c r="AF25" i="48"/>
  <c r="AE25" i="48" s="1"/>
  <c r="AB25" i="48"/>
  <c r="AA25" i="48" s="1"/>
  <c r="U25" i="48"/>
  <c r="D25" i="48"/>
  <c r="AO25" i="48"/>
  <c r="AJ25" i="48"/>
  <c r="AI25" i="48" s="1"/>
  <c r="AS25" i="48"/>
  <c r="AQ25" i="48" s="1"/>
  <c r="X25" i="48"/>
  <c r="W25" i="48" s="1"/>
  <c r="Q25" i="48"/>
  <c r="P25" i="48"/>
  <c r="I25" i="48"/>
  <c r="E25" i="48"/>
  <c r="C25" i="48" s="1"/>
  <c r="AN22" i="48"/>
  <c r="AM22" i="48" s="1"/>
  <c r="U22" i="48"/>
  <c r="I22" i="48"/>
  <c r="P22" i="48"/>
  <c r="O22" i="48" s="1"/>
  <c r="AS22" i="48"/>
  <c r="AF22" i="48"/>
  <c r="AE22" i="48" s="1"/>
  <c r="Y22" i="48"/>
  <c r="W22" i="48" s="1"/>
  <c r="T22" i="48"/>
  <c r="S22" i="48" s="1"/>
  <c r="Q22" i="48"/>
  <c r="M22" i="48"/>
  <c r="H22" i="48"/>
  <c r="G22" i="48" s="1"/>
  <c r="AT22" i="48"/>
  <c r="AB22" i="48"/>
  <c r="AA22" i="48" s="1"/>
  <c r="L22" i="48"/>
  <c r="K22" i="48" s="1"/>
  <c r="D22" i="48"/>
  <c r="C22" i="48" s="1"/>
  <c r="AR22" i="48"/>
  <c r="AQ22" i="48" s="1"/>
  <c r="E22" i="48"/>
  <c r="AR28" i="48"/>
  <c r="AQ28" i="48" s="1"/>
  <c r="AJ28" i="48"/>
  <c r="AI28" i="48" s="1"/>
  <c r="P28" i="48"/>
  <c r="O28" i="48" s="1"/>
  <c r="M28" i="48"/>
  <c r="H28" i="48"/>
  <c r="D28" i="48"/>
  <c r="C28" i="48" s="1"/>
  <c r="AT28" i="48"/>
  <c r="AS28" i="48"/>
  <c r="I28" i="48"/>
  <c r="G28" i="48" s="1"/>
  <c r="U28" i="48"/>
  <c r="L28" i="48"/>
  <c r="E28" i="48"/>
  <c r="AB28" i="48"/>
  <c r="AA28" i="48" s="1"/>
  <c r="Q28" i="48"/>
  <c r="T28" i="48"/>
  <c r="S28" i="48" s="1"/>
  <c r="AS25" i="46"/>
  <c r="AF25" i="46"/>
  <c r="AE25" i="46" s="1"/>
  <c r="U25" i="46"/>
  <c r="P25" i="46"/>
  <c r="O25" i="46" s="1"/>
  <c r="D25" i="46"/>
  <c r="L25" i="46"/>
  <c r="AR25" i="46"/>
  <c r="T25" i="46"/>
  <c r="S25" i="46" s="1"/>
  <c r="I25" i="46"/>
  <c r="E25" i="46"/>
  <c r="Q25" i="46"/>
  <c r="AT25" i="46"/>
  <c r="AO25" i="46"/>
  <c r="AM25" i="46" s="1"/>
  <c r="AB25" i="46"/>
  <c r="AA25" i="46" s="1"/>
  <c r="M25" i="46"/>
  <c r="H25" i="46"/>
  <c r="G25" i="46" s="1"/>
  <c r="AT27" i="46"/>
  <c r="P27" i="46"/>
  <c r="AO27" i="46"/>
  <c r="AM27" i="46" s="1"/>
  <c r="T27" i="46"/>
  <c r="I27" i="46"/>
  <c r="AS27" i="46"/>
  <c r="AB27" i="46"/>
  <c r="AA27" i="46" s="1"/>
  <c r="U27" i="46"/>
  <c r="S27" i="46" s="1"/>
  <c r="M27" i="46"/>
  <c r="K27" i="46" s="1"/>
  <c r="H27" i="46"/>
  <c r="D27" i="46"/>
  <c r="AR27" i="46"/>
  <c r="Q27" i="46"/>
  <c r="O27" i="46" s="1"/>
  <c r="L27" i="46"/>
  <c r="E27" i="46"/>
  <c r="M26" i="46"/>
  <c r="H26" i="46"/>
  <c r="G26" i="46" s="1"/>
  <c r="I26" i="46"/>
  <c r="AO26" i="46"/>
  <c r="AM26" i="46" s="1"/>
  <c r="AF26" i="46"/>
  <c r="AE26" i="46" s="1"/>
  <c r="Q26" i="46"/>
  <c r="L26" i="46"/>
  <c r="D26" i="46"/>
  <c r="AT26" i="46"/>
  <c r="AN26" i="46"/>
  <c r="P26" i="46"/>
  <c r="E26" i="46"/>
  <c r="AK26" i="46"/>
  <c r="AI26" i="46" s="1"/>
  <c r="AS24" i="46"/>
  <c r="AN24" i="46"/>
  <c r="T24" i="46"/>
  <c r="I24" i="46"/>
  <c r="E24" i="46"/>
  <c r="P24" i="46"/>
  <c r="AT24" i="46"/>
  <c r="AR24" i="46"/>
  <c r="AQ24" i="46" s="1"/>
  <c r="M24" i="46"/>
  <c r="H24" i="46"/>
  <c r="X24" i="46"/>
  <c r="W24" i="46" s="1"/>
  <c r="U24" i="46"/>
  <c r="S24" i="46" s="1"/>
  <c r="D24" i="46"/>
  <c r="C24" i="46" s="1"/>
  <c r="Y24" i="46"/>
  <c r="Q24" i="46"/>
  <c r="L24" i="46"/>
  <c r="K24" i="46" s="1"/>
  <c r="AO24" i="46"/>
  <c r="AR21" i="46"/>
  <c r="AK21" i="46"/>
  <c r="AI21" i="46" s="1"/>
  <c r="Q21" i="46"/>
  <c r="L21" i="46"/>
  <c r="H21" i="46"/>
  <c r="D21" i="46"/>
  <c r="T21" i="46"/>
  <c r="S21" i="46" s="1"/>
  <c r="I21" i="46"/>
  <c r="P21" i="46"/>
  <c r="E21" i="46"/>
  <c r="AN21" i="46"/>
  <c r="AT21" i="46"/>
  <c r="AO21" i="46"/>
  <c r="AB21" i="46"/>
  <c r="AA21" i="46" s="1"/>
  <c r="U21" i="46"/>
  <c r="AS21" i="46"/>
  <c r="M21" i="46"/>
  <c r="AT23" i="46"/>
  <c r="AJ23" i="46"/>
  <c r="AI23" i="46" s="1"/>
  <c r="Q23" i="46"/>
  <c r="L23" i="46"/>
  <c r="H23" i="46"/>
  <c r="AS23" i="46"/>
  <c r="AQ23" i="46" s="1"/>
  <c r="Y23" i="46"/>
  <c r="W23" i="46" s="1"/>
  <c r="U23" i="46"/>
  <c r="P23" i="46"/>
  <c r="M23" i="46"/>
  <c r="K23" i="46" s="1"/>
  <c r="I23" i="46"/>
  <c r="AO23" i="46"/>
  <c r="T23" i="46"/>
  <c r="S23" i="46" s="1"/>
  <c r="D23" i="46"/>
  <c r="C23" i="46" s="1"/>
  <c r="AN23" i="46"/>
  <c r="AM23" i="46" s="1"/>
  <c r="E23" i="46"/>
  <c r="AF22" i="46"/>
  <c r="AE22" i="46" s="1"/>
  <c r="T22" i="46"/>
  <c r="S22" i="46" s="1"/>
  <c r="AO22" i="46"/>
  <c r="M22" i="46"/>
  <c r="I22" i="46"/>
  <c r="D22" i="46"/>
  <c r="C22" i="46" s="1"/>
  <c r="U22" i="46"/>
  <c r="AS22" i="46"/>
  <c r="AN22" i="46"/>
  <c r="AM22" i="46" s="1"/>
  <c r="Q22" i="46"/>
  <c r="L22" i="46"/>
  <c r="K22" i="46" s="1"/>
  <c r="H22" i="46"/>
  <c r="E22" i="46"/>
  <c r="AT22" i="46"/>
  <c r="AR22" i="46"/>
  <c r="AQ22" i="46" s="1"/>
  <c r="P22" i="46"/>
  <c r="U28" i="46"/>
  <c r="Q28" i="46"/>
  <c r="L28" i="46"/>
  <c r="E28" i="46"/>
  <c r="D28" i="46"/>
  <c r="C28" i="46" s="1"/>
  <c r="Y28" i="46"/>
  <c r="W28" i="46" s="1"/>
  <c r="T28" i="46"/>
  <c r="P28" i="46"/>
  <c r="AO28" i="46"/>
  <c r="AM28" i="46" s="1"/>
  <c r="M28" i="46"/>
  <c r="H28" i="46"/>
  <c r="AT28" i="46"/>
  <c r="I28" i="46"/>
  <c r="B13" i="39"/>
  <c r="B9" i="39"/>
  <c r="B7" i="54"/>
  <c r="B8" i="38"/>
  <c r="B7" i="38"/>
  <c r="B6" i="38"/>
  <c r="B7" i="37"/>
  <c r="B8" i="37"/>
  <c r="C6" i="45"/>
  <c r="B6" i="45" s="1"/>
  <c r="B9" i="36"/>
  <c r="B8" i="36"/>
  <c r="B7" i="36"/>
  <c r="B6" i="36"/>
  <c r="C7" i="35"/>
  <c r="B13" i="34"/>
  <c r="B10" i="34"/>
  <c r="B9" i="34"/>
  <c r="B6" i="34"/>
  <c r="B11" i="34"/>
  <c r="B7" i="34"/>
  <c r="B11" i="32"/>
  <c r="B7" i="32"/>
  <c r="B8" i="32"/>
  <c r="B6" i="32"/>
  <c r="B10" i="32"/>
  <c r="B15" i="53"/>
  <c r="B13" i="53"/>
  <c r="B14" i="53"/>
  <c r="G6" i="51"/>
  <c r="B15" i="54"/>
  <c r="B11" i="54"/>
  <c r="B10" i="54"/>
  <c r="B14" i="54"/>
  <c r="B9" i="54"/>
  <c r="B13" i="54"/>
  <c r="B8" i="54"/>
  <c r="B12" i="54"/>
  <c r="M6" i="45"/>
  <c r="Q6" i="45"/>
  <c r="C6" i="51"/>
  <c r="K6" i="53"/>
  <c r="G6" i="53"/>
  <c r="S6" i="30"/>
  <c r="B6" i="30" s="1"/>
  <c r="C11" i="53"/>
  <c r="B11" i="53" s="1"/>
  <c r="C10" i="53"/>
  <c r="B10" i="53" s="1"/>
  <c r="C9" i="53"/>
  <c r="B9" i="53" s="1"/>
  <c r="C8" i="53"/>
  <c r="B8" i="53" s="1"/>
  <c r="C7" i="53"/>
  <c r="B7" i="53" s="1"/>
  <c r="C25" i="31" l="1"/>
  <c r="C27" i="31"/>
  <c r="C29" i="31"/>
  <c r="C31" i="31"/>
  <c r="B31" i="31" s="1"/>
  <c r="C33" i="31"/>
  <c r="D24" i="31"/>
  <c r="D30" i="31"/>
  <c r="B30" i="31" s="1"/>
  <c r="D25" i="31"/>
  <c r="D27" i="31"/>
  <c r="D29" i="31"/>
  <c r="D31" i="31"/>
  <c r="D33" i="31"/>
  <c r="C24" i="31"/>
  <c r="B24" i="31" s="1"/>
  <c r="D28" i="31"/>
  <c r="D32" i="31"/>
  <c r="C26" i="31"/>
  <c r="C28" i="31"/>
  <c r="C30" i="31"/>
  <c r="C32" i="31"/>
  <c r="C34" i="31"/>
  <c r="B34" i="31" s="1"/>
  <c r="D26" i="31"/>
  <c r="D34" i="31"/>
  <c r="B28" i="49"/>
  <c r="C27" i="49"/>
  <c r="B27" i="49"/>
  <c r="B26" i="49"/>
  <c r="B24" i="49"/>
  <c r="G23" i="49"/>
  <c r="B23" i="49" s="1"/>
  <c r="B22" i="48"/>
  <c r="G25" i="48"/>
  <c r="B25" i="48" s="1"/>
  <c r="AA24" i="48"/>
  <c r="S29" i="48"/>
  <c r="G27" i="48"/>
  <c r="C27" i="48"/>
  <c r="B26" i="48"/>
  <c r="C24" i="48"/>
  <c r="S23" i="48"/>
  <c r="K23" i="48"/>
  <c r="W27" i="48"/>
  <c r="K28" i="48"/>
  <c r="B28" i="48" s="1"/>
  <c r="O25" i="48"/>
  <c r="AM25" i="48"/>
  <c r="K25" i="48"/>
  <c r="S24" i="48"/>
  <c r="G24" i="48"/>
  <c r="AQ23" i="48"/>
  <c r="C23" i="48"/>
  <c r="K29" i="48"/>
  <c r="B29" i="48" s="1"/>
  <c r="AM27" i="48"/>
  <c r="O28" i="46"/>
  <c r="O22" i="46"/>
  <c r="G22" i="46"/>
  <c r="B22" i="46" s="1"/>
  <c r="AM21" i="46"/>
  <c r="O21" i="46"/>
  <c r="G21" i="46"/>
  <c r="AQ21" i="46"/>
  <c r="G24" i="46"/>
  <c r="O24" i="46"/>
  <c r="AM24" i="46"/>
  <c r="O26" i="46"/>
  <c r="K26" i="46"/>
  <c r="AQ27" i="46"/>
  <c r="K25" i="46"/>
  <c r="C21" i="46"/>
  <c r="C26" i="46"/>
  <c r="C27" i="46"/>
  <c r="G28" i="46"/>
  <c r="B28" i="46" s="1"/>
  <c r="S28" i="46"/>
  <c r="K28" i="46"/>
  <c r="G23" i="46"/>
  <c r="B23" i="46" s="1"/>
  <c r="O23" i="46"/>
  <c r="K21" i="46"/>
  <c r="B24" i="46"/>
  <c r="G27" i="46"/>
  <c r="C25" i="46"/>
  <c r="B25" i="46" s="1"/>
  <c r="AQ25" i="46"/>
  <c r="B6" i="53"/>
  <c r="L25" i="53" s="1"/>
  <c r="I28" i="53"/>
  <c r="I32" i="53"/>
  <c r="M32" i="53"/>
  <c r="I27" i="53"/>
  <c r="L26" i="53"/>
  <c r="K26" i="53" s="1"/>
  <c r="P32" i="53"/>
  <c r="D29" i="53"/>
  <c r="I31" i="53"/>
  <c r="M33" i="53"/>
  <c r="I30" i="53"/>
  <c r="H25" i="53"/>
  <c r="L33" i="53"/>
  <c r="H28" i="53"/>
  <c r="E25" i="53"/>
  <c r="H27" i="53"/>
  <c r="M25" i="53"/>
  <c r="E29" i="53"/>
  <c r="I29" i="53"/>
  <c r="L29" i="53"/>
  <c r="K29" i="53" s="1"/>
  <c r="Q33" i="53"/>
  <c r="D27" i="53"/>
  <c r="I33" i="53"/>
  <c r="M30" i="53"/>
  <c r="D32" i="53"/>
  <c r="H29" i="53"/>
  <c r="M28" i="53"/>
  <c r="P33" i="53"/>
  <c r="E27" i="53"/>
  <c r="H31" i="53"/>
  <c r="L31" i="53"/>
  <c r="D33" i="53"/>
  <c r="I25" i="53"/>
  <c r="M27" i="53"/>
  <c r="D30" i="53"/>
  <c r="E33" i="53"/>
  <c r="H33" i="53"/>
  <c r="D31" i="53"/>
  <c r="M31" i="53"/>
  <c r="B6" i="54"/>
  <c r="K9" i="30"/>
  <c r="K8" i="30"/>
  <c r="K7" i="30"/>
  <c r="M6" i="30"/>
  <c r="L6" i="30"/>
  <c r="I6" i="30"/>
  <c r="H6" i="30"/>
  <c r="G9" i="30"/>
  <c r="G8" i="30"/>
  <c r="G7" i="30"/>
  <c r="C7" i="30"/>
  <c r="C8" i="30"/>
  <c r="C9" i="30"/>
  <c r="AI18" i="43"/>
  <c r="AI17" i="43"/>
  <c r="AI14" i="43"/>
  <c r="AE18" i="43"/>
  <c r="AE17" i="43"/>
  <c r="AE16" i="43"/>
  <c r="AE15" i="43"/>
  <c r="AE14" i="43"/>
  <c r="AE13" i="43"/>
  <c r="AE12" i="43"/>
  <c r="AE11" i="43"/>
  <c r="AE10" i="43"/>
  <c r="AE9" i="43"/>
  <c r="AE8" i="43"/>
  <c r="AE7" i="43"/>
  <c r="AE6" i="43"/>
  <c r="C8" i="43"/>
  <c r="G8" i="43"/>
  <c r="K8" i="43"/>
  <c r="O8" i="43"/>
  <c r="S8" i="43"/>
  <c r="W8" i="43"/>
  <c r="AA8" i="43"/>
  <c r="C9" i="43"/>
  <c r="G9" i="43"/>
  <c r="K9" i="43"/>
  <c r="O9" i="43"/>
  <c r="S9" i="43"/>
  <c r="W9" i="43"/>
  <c r="AA9" i="43"/>
  <c r="C10" i="43"/>
  <c r="G10" i="43"/>
  <c r="K10" i="43"/>
  <c r="O10" i="43"/>
  <c r="S10" i="43"/>
  <c r="W10" i="43"/>
  <c r="AA10" i="43"/>
  <c r="C11" i="43"/>
  <c r="G11" i="43"/>
  <c r="K11" i="43"/>
  <c r="O11" i="43"/>
  <c r="S11" i="43"/>
  <c r="W11" i="43"/>
  <c r="AA11" i="43"/>
  <c r="C12" i="43"/>
  <c r="G12" i="43"/>
  <c r="K12" i="43"/>
  <c r="O12" i="43"/>
  <c r="S12" i="43"/>
  <c r="W12" i="43"/>
  <c r="AA12" i="43"/>
  <c r="C13" i="43"/>
  <c r="G13" i="43"/>
  <c r="K13" i="43"/>
  <c r="O13" i="43"/>
  <c r="S13" i="43"/>
  <c r="W13" i="43"/>
  <c r="AA13" i="43"/>
  <c r="C14" i="43"/>
  <c r="G14" i="43"/>
  <c r="K14" i="43"/>
  <c r="O14" i="43"/>
  <c r="S14" i="43"/>
  <c r="W14" i="43"/>
  <c r="AA14" i="43"/>
  <c r="C15" i="43"/>
  <c r="G15" i="43"/>
  <c r="K15" i="43"/>
  <c r="O15" i="43"/>
  <c r="S15" i="43"/>
  <c r="W15" i="43"/>
  <c r="AA15" i="43"/>
  <c r="C16" i="43"/>
  <c r="G16" i="43"/>
  <c r="K16" i="43"/>
  <c r="O16" i="43"/>
  <c r="S16" i="43"/>
  <c r="W16" i="43"/>
  <c r="AA16" i="43"/>
  <c r="C17" i="43"/>
  <c r="G17" i="43"/>
  <c r="K17" i="43"/>
  <c r="O17" i="43"/>
  <c r="S17" i="43"/>
  <c r="W17" i="43"/>
  <c r="AA17" i="43"/>
  <c r="C18" i="43"/>
  <c r="G18" i="43"/>
  <c r="K18" i="43"/>
  <c r="O18" i="43"/>
  <c r="S18" i="43"/>
  <c r="W18" i="43"/>
  <c r="AA18" i="43"/>
  <c r="AA7" i="43"/>
  <c r="W7" i="43"/>
  <c r="S7" i="43"/>
  <c r="O7" i="43"/>
  <c r="K7" i="43"/>
  <c r="G7" i="43"/>
  <c r="C7" i="43"/>
  <c r="AA6" i="43"/>
  <c r="W6" i="43"/>
  <c r="S6" i="43"/>
  <c r="O6" i="43"/>
  <c r="K6" i="43"/>
  <c r="G6" i="43"/>
  <c r="C6" i="43"/>
  <c r="I6" i="44"/>
  <c r="H6" i="44"/>
  <c r="G6" i="44" s="1"/>
  <c r="E6" i="44"/>
  <c r="D6" i="44"/>
  <c r="G15" i="44"/>
  <c r="G14" i="44"/>
  <c r="G13" i="44"/>
  <c r="G12" i="44"/>
  <c r="G11" i="44"/>
  <c r="G10" i="44"/>
  <c r="G9" i="44"/>
  <c r="G8" i="44"/>
  <c r="G7" i="44"/>
  <c r="C15" i="44"/>
  <c r="C7" i="44"/>
  <c r="C8" i="44"/>
  <c r="C9" i="44"/>
  <c r="C10" i="44"/>
  <c r="C11" i="44"/>
  <c r="C12" i="44"/>
  <c r="C13" i="44"/>
  <c r="C14" i="44"/>
  <c r="O19" i="29"/>
  <c r="O18" i="29"/>
  <c r="O17" i="29"/>
  <c r="O16" i="29"/>
  <c r="O15" i="29"/>
  <c r="O14" i="29"/>
  <c r="O13" i="29"/>
  <c r="O12" i="29"/>
  <c r="O11" i="29"/>
  <c r="O10" i="29"/>
  <c r="O9" i="29"/>
  <c r="O8" i="29"/>
  <c r="O7" i="29"/>
  <c r="O6" i="29"/>
  <c r="K19" i="29"/>
  <c r="K18" i="29"/>
  <c r="K17" i="29"/>
  <c r="K16" i="29"/>
  <c r="K15" i="29"/>
  <c r="K14" i="29"/>
  <c r="K13" i="29"/>
  <c r="K12" i="29"/>
  <c r="K11" i="29"/>
  <c r="K10" i="29"/>
  <c r="K9" i="29"/>
  <c r="K8" i="29"/>
  <c r="K7" i="29"/>
  <c r="K6" i="29"/>
  <c r="G19" i="29"/>
  <c r="G18" i="29"/>
  <c r="G17" i="29"/>
  <c r="G16" i="29"/>
  <c r="G15" i="29"/>
  <c r="G14" i="29"/>
  <c r="G13" i="29"/>
  <c r="G12" i="29"/>
  <c r="G11" i="29"/>
  <c r="G10" i="29"/>
  <c r="G9" i="29"/>
  <c r="G8" i="29"/>
  <c r="G7" i="29"/>
  <c r="G6" i="29"/>
  <c r="C7" i="29"/>
  <c r="C8" i="29"/>
  <c r="C9" i="29"/>
  <c r="C10" i="29"/>
  <c r="B10" i="29" s="1"/>
  <c r="C11" i="29"/>
  <c r="C12" i="29"/>
  <c r="C13" i="29"/>
  <c r="C14" i="29"/>
  <c r="B14" i="29" s="1"/>
  <c r="C15" i="29"/>
  <c r="C16" i="29"/>
  <c r="C17" i="29"/>
  <c r="C18" i="29"/>
  <c r="C19" i="29"/>
  <c r="C6" i="29"/>
  <c r="G8" i="28"/>
  <c r="C8" i="28"/>
  <c r="G7" i="28"/>
  <c r="C7" i="28"/>
  <c r="O8" i="27"/>
  <c r="O7" i="27"/>
  <c r="O6" i="27"/>
  <c r="O5" i="27"/>
  <c r="K8" i="27"/>
  <c r="K7" i="27"/>
  <c r="K6" i="27"/>
  <c r="K5" i="27"/>
  <c r="G8" i="27"/>
  <c r="G7" i="27"/>
  <c r="G6" i="27"/>
  <c r="G5" i="27"/>
  <c r="C8" i="27"/>
  <c r="C6" i="27"/>
  <c r="C7" i="27"/>
  <c r="C5" i="27"/>
  <c r="K7" i="26"/>
  <c r="K6" i="26"/>
  <c r="K5" i="26"/>
  <c r="G7" i="26"/>
  <c r="G6" i="26"/>
  <c r="G5" i="26"/>
  <c r="C7" i="26"/>
  <c r="C6" i="26"/>
  <c r="C5" i="26"/>
  <c r="B5" i="26" s="1"/>
  <c r="B32" i="31" l="1"/>
  <c r="B29" i="31"/>
  <c r="D23" i="31"/>
  <c r="B28" i="31"/>
  <c r="B27" i="31"/>
  <c r="B26" i="31"/>
  <c r="B33" i="31"/>
  <c r="C23" i="31"/>
  <c r="B25" i="31"/>
  <c r="B23" i="31" s="1"/>
  <c r="B23" i="48"/>
  <c r="B24" i="48"/>
  <c r="B27" i="48"/>
  <c r="B27" i="46"/>
  <c r="B26" i="46"/>
  <c r="B21" i="46"/>
  <c r="E28" i="53"/>
  <c r="E31" i="53"/>
  <c r="Q32" i="53"/>
  <c r="O32" i="53" s="1"/>
  <c r="Q24" i="53"/>
  <c r="D28" i="53"/>
  <c r="D26" i="53"/>
  <c r="C26" i="53" s="1"/>
  <c r="E30" i="53"/>
  <c r="C30" i="53" s="1"/>
  <c r="O33" i="53"/>
  <c r="K33" i="53"/>
  <c r="C28" i="53"/>
  <c r="L30" i="53"/>
  <c r="K30" i="53" s="1"/>
  <c r="L28" i="53"/>
  <c r="K28" i="53" s="1"/>
  <c r="C25" i="53"/>
  <c r="E32" i="53"/>
  <c r="C32" i="53" s="1"/>
  <c r="L32" i="53"/>
  <c r="H30" i="53"/>
  <c r="G30" i="53" s="1"/>
  <c r="H32" i="53"/>
  <c r="H26" i="53"/>
  <c r="G26" i="53" s="1"/>
  <c r="B26" i="53" s="1"/>
  <c r="L27" i="53"/>
  <c r="K27" i="53" s="1"/>
  <c r="C31" i="53"/>
  <c r="G29" i="53"/>
  <c r="C27" i="53"/>
  <c r="K32" i="53"/>
  <c r="G33" i="53"/>
  <c r="G32" i="53"/>
  <c r="K25" i="53"/>
  <c r="M24" i="53"/>
  <c r="K31" i="53"/>
  <c r="G27" i="53"/>
  <c r="G25" i="53"/>
  <c r="C29" i="53"/>
  <c r="G31" i="53"/>
  <c r="C33" i="53"/>
  <c r="I24" i="53"/>
  <c r="O31" i="53"/>
  <c r="P24" i="53"/>
  <c r="G28" i="53"/>
  <c r="B18" i="43"/>
  <c r="B10" i="43"/>
  <c r="B6" i="43"/>
  <c r="B18" i="29"/>
  <c r="B17" i="29"/>
  <c r="B13" i="29"/>
  <c r="B9" i="29"/>
  <c r="B16" i="29"/>
  <c r="B8" i="29"/>
  <c r="B12" i="29"/>
  <c r="B6" i="29"/>
  <c r="B19" i="29"/>
  <c r="B15" i="29"/>
  <c r="B11" i="29"/>
  <c r="B7" i="29"/>
  <c r="B8" i="28"/>
  <c r="B6" i="28" s="1"/>
  <c r="B6" i="26"/>
  <c r="B7" i="26"/>
  <c r="B15" i="43"/>
  <c r="B11" i="43"/>
  <c r="B16" i="43"/>
  <c r="B12" i="43"/>
  <c r="B8" i="43"/>
  <c r="B7" i="43"/>
  <c r="B17" i="43"/>
  <c r="B13" i="43"/>
  <c r="B9" i="43"/>
  <c r="K6" i="30"/>
  <c r="G6" i="30"/>
  <c r="C6" i="44"/>
  <c r="B7" i="11"/>
  <c r="G15" i="51"/>
  <c r="G14" i="51"/>
  <c r="G13" i="51"/>
  <c r="G12" i="51"/>
  <c r="G11" i="51"/>
  <c r="G10" i="51"/>
  <c r="G9" i="51"/>
  <c r="G8" i="51"/>
  <c r="G7" i="51"/>
  <c r="C15" i="51"/>
  <c r="C14" i="51"/>
  <c r="C7" i="51"/>
  <c r="C8" i="51"/>
  <c r="C9" i="51"/>
  <c r="C10" i="51"/>
  <c r="C11" i="51"/>
  <c r="C12" i="51"/>
  <c r="G11" i="19"/>
  <c r="G10" i="19"/>
  <c r="G9" i="19"/>
  <c r="G8" i="19"/>
  <c r="C9" i="19"/>
  <c r="C10" i="19"/>
  <c r="C11" i="19"/>
  <c r="C8" i="19"/>
  <c r="B8" i="19" s="1"/>
  <c r="O8" i="41"/>
  <c r="O6" i="41"/>
  <c r="O5" i="41"/>
  <c r="K5" i="41"/>
  <c r="G8" i="41"/>
  <c r="G6" i="41"/>
  <c r="G5" i="41"/>
  <c r="C8" i="41"/>
  <c r="C6" i="41"/>
  <c r="C7" i="41"/>
  <c r="C5" i="41"/>
  <c r="G5" i="42"/>
  <c r="C6" i="42"/>
  <c r="C7" i="42"/>
  <c r="C8" i="42"/>
  <c r="C9" i="42"/>
  <c r="C10" i="42"/>
  <c r="C11" i="42"/>
  <c r="C12" i="42"/>
  <c r="C13" i="42"/>
  <c r="C14" i="42"/>
  <c r="C15" i="42"/>
  <c r="G16" i="42"/>
  <c r="C5" i="42"/>
  <c r="G6" i="42"/>
  <c r="G7" i="42"/>
  <c r="G8" i="42"/>
  <c r="G9" i="42"/>
  <c r="G10" i="42"/>
  <c r="G11" i="42"/>
  <c r="G12" i="42"/>
  <c r="G13" i="42"/>
  <c r="G14" i="42"/>
  <c r="G15" i="42"/>
  <c r="C16" i="42"/>
  <c r="C11" i="8"/>
  <c r="G10" i="8"/>
  <c r="G9" i="8"/>
  <c r="G8" i="8"/>
  <c r="G7" i="8"/>
  <c r="G6" i="8"/>
  <c r="G11" i="8"/>
  <c r="C7" i="8"/>
  <c r="C8" i="8"/>
  <c r="C9" i="8"/>
  <c r="C10" i="8"/>
  <c r="C6" i="8"/>
  <c r="U6" i="17"/>
  <c r="T6" i="17"/>
  <c r="Q6" i="17"/>
  <c r="P6" i="17"/>
  <c r="M6" i="17"/>
  <c r="L6" i="17"/>
  <c r="I6" i="17"/>
  <c r="H6" i="17"/>
  <c r="D6" i="17"/>
  <c r="E6" i="17"/>
  <c r="S16" i="17"/>
  <c r="S15" i="17"/>
  <c r="S14" i="17"/>
  <c r="S13" i="17"/>
  <c r="S12" i="17"/>
  <c r="S11" i="17"/>
  <c r="S10" i="17"/>
  <c r="S9" i="17"/>
  <c r="S8" i="17"/>
  <c r="O16" i="17"/>
  <c r="O15" i="17"/>
  <c r="O14" i="17"/>
  <c r="O13" i="17"/>
  <c r="O12" i="17"/>
  <c r="O11" i="17"/>
  <c r="O10" i="17"/>
  <c r="O9" i="17"/>
  <c r="O8" i="17"/>
  <c r="O7" i="17"/>
  <c r="K16" i="17"/>
  <c r="B16" i="17" s="1"/>
  <c r="K15" i="17"/>
  <c r="K14" i="17"/>
  <c r="K13" i="17"/>
  <c r="K12" i="17"/>
  <c r="K11" i="17"/>
  <c r="K10" i="17"/>
  <c r="K9" i="17"/>
  <c r="K8" i="17"/>
  <c r="K7" i="17"/>
  <c r="G16" i="17"/>
  <c r="G14" i="17"/>
  <c r="G13" i="17"/>
  <c r="G12" i="17"/>
  <c r="G11" i="17"/>
  <c r="G10" i="17"/>
  <c r="G9" i="17"/>
  <c r="G8" i="17"/>
  <c r="G7" i="17"/>
  <c r="C8" i="17"/>
  <c r="B8" i="17" s="1"/>
  <c r="C9" i="17"/>
  <c r="C10" i="17"/>
  <c r="B10" i="17" s="1"/>
  <c r="C11" i="17"/>
  <c r="C12" i="17"/>
  <c r="B12" i="17" s="1"/>
  <c r="C13" i="17"/>
  <c r="C14" i="17"/>
  <c r="C7" i="17"/>
  <c r="B8" i="8" l="1"/>
  <c r="B8" i="41"/>
  <c r="B5" i="41"/>
  <c r="B7" i="41"/>
  <c r="B6" i="41"/>
  <c r="B5" i="42"/>
  <c r="B13" i="42"/>
  <c r="B9" i="42"/>
  <c r="B16" i="42"/>
  <c r="B12" i="42"/>
  <c r="B8" i="42"/>
  <c r="B15" i="42"/>
  <c r="B11" i="42"/>
  <c r="B7" i="42"/>
  <c r="B14" i="42"/>
  <c r="B10" i="42"/>
  <c r="B6" i="42"/>
  <c r="B10" i="8"/>
  <c r="B9" i="8"/>
  <c r="B11" i="8"/>
  <c r="B7" i="8"/>
  <c r="E24" i="53"/>
  <c r="H24" i="53"/>
  <c r="O24" i="53"/>
  <c r="B25" i="53"/>
  <c r="B33" i="53"/>
  <c r="B29" i="53"/>
  <c r="B30" i="53"/>
  <c r="D24" i="53"/>
  <c r="L24" i="53"/>
  <c r="B28" i="53"/>
  <c r="B31" i="53"/>
  <c r="B32" i="53"/>
  <c r="B27" i="53"/>
  <c r="G24" i="53"/>
  <c r="K24" i="53"/>
  <c r="B11" i="19"/>
  <c r="B9" i="19"/>
  <c r="B6" i="19" s="1"/>
  <c r="B10" i="19"/>
  <c r="B14" i="17"/>
  <c r="C6" i="17"/>
  <c r="S6" i="17"/>
  <c r="B15" i="17"/>
  <c r="B11" i="17"/>
  <c r="O6" i="17"/>
  <c r="K6" i="17"/>
  <c r="G6" i="17"/>
  <c r="B7" i="17"/>
  <c r="B13" i="17"/>
  <c r="B9" i="17"/>
  <c r="K23" i="8" l="1"/>
  <c r="B23" i="8" s="1"/>
  <c r="B24" i="53"/>
  <c r="B6" i="17"/>
  <c r="M30" i="17" s="1"/>
  <c r="L32" i="17"/>
  <c r="I29" i="17"/>
  <c r="Q31" i="17"/>
  <c r="I28" i="17"/>
  <c r="U26" i="17"/>
  <c r="P26" i="17"/>
  <c r="H31" i="17"/>
  <c r="T32" i="17"/>
  <c r="L29" i="17"/>
  <c r="D30" i="17"/>
  <c r="S27" i="17"/>
  <c r="K25" i="17"/>
  <c r="C28" i="17"/>
  <c r="O27" i="17"/>
  <c r="E28" i="17"/>
  <c r="S26" i="17"/>
  <c r="K28" i="17"/>
  <c r="C29" i="17"/>
  <c r="K30" i="17"/>
  <c r="D29" i="17"/>
  <c r="S29" i="17"/>
  <c r="K31" i="17"/>
  <c r="G26" i="17"/>
  <c r="D24" i="17"/>
  <c r="C32" i="24"/>
  <c r="G32" i="24"/>
  <c r="K32" i="24"/>
  <c r="O32" i="24"/>
  <c r="S32" i="24"/>
  <c r="W32" i="24"/>
  <c r="C33" i="24"/>
  <c r="G33" i="24"/>
  <c r="K33" i="24"/>
  <c r="O33" i="24"/>
  <c r="S33" i="24"/>
  <c r="W33" i="24"/>
  <c r="C34" i="24"/>
  <c r="G34" i="24"/>
  <c r="K34" i="24"/>
  <c r="O34" i="24"/>
  <c r="S34" i="24"/>
  <c r="W34" i="24"/>
  <c r="C35" i="24"/>
  <c r="G35" i="24"/>
  <c r="K35" i="24"/>
  <c r="O35" i="24"/>
  <c r="S35" i="24"/>
  <c r="W35" i="24"/>
  <c r="C36" i="24"/>
  <c r="G36" i="24"/>
  <c r="K36" i="24"/>
  <c r="O36" i="24"/>
  <c r="S36" i="24"/>
  <c r="W36" i="24"/>
  <c r="C37" i="24"/>
  <c r="G37" i="24"/>
  <c r="K37" i="24"/>
  <c r="O37" i="24"/>
  <c r="S37" i="24"/>
  <c r="W37" i="24"/>
  <c r="W31" i="24"/>
  <c r="S31" i="24"/>
  <c r="O31" i="24"/>
  <c r="K31" i="24"/>
  <c r="G31" i="24"/>
  <c r="C31" i="24"/>
  <c r="B31" i="24" s="1"/>
  <c r="C20" i="24"/>
  <c r="G20" i="24"/>
  <c r="K20" i="24"/>
  <c r="O20" i="24"/>
  <c r="S20" i="24"/>
  <c r="W20" i="24"/>
  <c r="C21" i="24"/>
  <c r="G21" i="24"/>
  <c r="K21" i="24"/>
  <c r="O21" i="24"/>
  <c r="S21" i="24"/>
  <c r="W21" i="24"/>
  <c r="C22" i="24"/>
  <c r="G22" i="24"/>
  <c r="K22" i="24"/>
  <c r="O22" i="24"/>
  <c r="S22" i="24"/>
  <c r="W22" i="24"/>
  <c r="C23" i="24"/>
  <c r="G23" i="24"/>
  <c r="K23" i="24"/>
  <c r="O23" i="24"/>
  <c r="S23" i="24"/>
  <c r="W23" i="24"/>
  <c r="C24" i="24"/>
  <c r="G24" i="24"/>
  <c r="K24" i="24"/>
  <c r="O24" i="24"/>
  <c r="S24" i="24"/>
  <c r="W24" i="24"/>
  <c r="C25" i="24"/>
  <c r="G25" i="24"/>
  <c r="K25" i="24"/>
  <c r="O25" i="24"/>
  <c r="S25" i="24"/>
  <c r="W25" i="24"/>
  <c r="C26" i="24"/>
  <c r="G26" i="24"/>
  <c r="K26" i="24"/>
  <c r="O26" i="24"/>
  <c r="S26" i="24"/>
  <c r="W26" i="24"/>
  <c r="C27" i="24"/>
  <c r="G27" i="24"/>
  <c r="K27" i="24"/>
  <c r="O27" i="24"/>
  <c r="S27" i="24"/>
  <c r="W27" i="24"/>
  <c r="C28" i="24"/>
  <c r="G28" i="24"/>
  <c r="K28" i="24"/>
  <c r="O28" i="24"/>
  <c r="S28" i="24"/>
  <c r="W28" i="24"/>
  <c r="C29" i="24"/>
  <c r="G29" i="24"/>
  <c r="K29" i="24"/>
  <c r="O29" i="24"/>
  <c r="S29" i="24"/>
  <c r="W29" i="24"/>
  <c r="C19" i="24"/>
  <c r="W19" i="24"/>
  <c r="S19" i="24"/>
  <c r="O19" i="24"/>
  <c r="K19" i="24"/>
  <c r="G19" i="24"/>
  <c r="W18" i="24"/>
  <c r="S18" i="24"/>
  <c r="O18" i="24"/>
  <c r="K18" i="24"/>
  <c r="G18" i="24"/>
  <c r="C18" i="24"/>
  <c r="W16" i="24"/>
  <c r="S16" i="24"/>
  <c r="O16" i="24"/>
  <c r="K16" i="24"/>
  <c r="G16" i="24"/>
  <c r="W15" i="24"/>
  <c r="S15" i="24"/>
  <c r="O15" i="24"/>
  <c r="K15" i="24"/>
  <c r="G15" i="24"/>
  <c r="C15" i="24"/>
  <c r="W13" i="24"/>
  <c r="W12" i="24"/>
  <c r="S13" i="24"/>
  <c r="S12" i="24"/>
  <c r="O13" i="24"/>
  <c r="O12" i="24"/>
  <c r="K13" i="24"/>
  <c r="K12" i="24"/>
  <c r="G13" i="24"/>
  <c r="G12" i="24"/>
  <c r="C13" i="24"/>
  <c r="C12" i="24"/>
  <c r="G8" i="24"/>
  <c r="K8" i="24"/>
  <c r="O8" i="24"/>
  <c r="S8" i="24"/>
  <c r="W10" i="24"/>
  <c r="W9" i="24"/>
  <c r="W8" i="24"/>
  <c r="W7" i="24"/>
  <c r="S10" i="24"/>
  <c r="S9" i="24"/>
  <c r="S7" i="24"/>
  <c r="O10" i="24"/>
  <c r="O9" i="24"/>
  <c r="O7" i="24"/>
  <c r="K10" i="24"/>
  <c r="K9" i="24"/>
  <c r="K7" i="24"/>
  <c r="G10" i="24"/>
  <c r="G9" i="24"/>
  <c r="G7" i="24"/>
  <c r="C8" i="24"/>
  <c r="C9" i="24"/>
  <c r="C10" i="24"/>
  <c r="C7" i="24"/>
  <c r="K25" i="8" l="1"/>
  <c r="B25" i="8" s="1"/>
  <c r="K24" i="8"/>
  <c r="B24" i="8" s="1"/>
  <c r="K22" i="8"/>
  <c r="K21" i="8"/>
  <c r="B21" i="8" s="1"/>
  <c r="K20" i="8"/>
  <c r="B20" i="8" s="1"/>
  <c r="B37" i="24"/>
  <c r="B36" i="24"/>
  <c r="B35" i="24"/>
  <c r="B34" i="24"/>
  <c r="B33" i="24"/>
  <c r="B32" i="24"/>
  <c r="B29" i="24"/>
  <c r="B27" i="24"/>
  <c r="B28" i="24"/>
  <c r="B26" i="24"/>
  <c r="B25" i="24"/>
  <c r="B24" i="24"/>
  <c r="B23" i="24"/>
  <c r="B22" i="24"/>
  <c r="B21" i="24"/>
  <c r="B20" i="24"/>
  <c r="B19" i="24"/>
  <c r="B18" i="24"/>
  <c r="B9" i="24"/>
  <c r="B8" i="24"/>
  <c r="E27" i="17"/>
  <c r="O28" i="17"/>
  <c r="D27" i="17"/>
  <c r="C25" i="17"/>
  <c r="K32" i="17"/>
  <c r="E26" i="17"/>
  <c r="S28" i="17"/>
  <c r="K29" i="17"/>
  <c r="S31" i="17"/>
  <c r="Q25" i="17"/>
  <c r="M25" i="17"/>
  <c r="U28" i="17"/>
  <c r="T30" i="17"/>
  <c r="L26" i="17"/>
  <c r="T27" i="17"/>
  <c r="M26" i="17"/>
  <c r="C27" i="17"/>
  <c r="B27" i="17" s="1"/>
  <c r="C30" i="17"/>
  <c r="G34" i="17"/>
  <c r="O32" i="17"/>
  <c r="D25" i="17"/>
  <c r="C31" i="17"/>
  <c r="E25" i="17"/>
  <c r="G27" i="17"/>
  <c r="O25" i="17"/>
  <c r="S34" i="17"/>
  <c r="G25" i="17"/>
  <c r="E31" i="17"/>
  <c r="G28" i="17"/>
  <c r="O26" i="17"/>
  <c r="E24" i="17"/>
  <c r="D26" i="17"/>
  <c r="Q29" i="17"/>
  <c r="H27" i="17"/>
  <c r="M27" i="17"/>
  <c r="P30" i="17"/>
  <c r="U30" i="17"/>
  <c r="L31" i="17"/>
  <c r="I25" i="17"/>
  <c r="L28" i="17"/>
  <c r="Q28" i="17"/>
  <c r="T29" i="17"/>
  <c r="H28" i="17"/>
  <c r="M28" i="17"/>
  <c r="T28" i="17"/>
  <c r="H32" i="17"/>
  <c r="C24" i="17"/>
  <c r="G30" i="17"/>
  <c r="S33" i="17"/>
  <c r="S32" i="17"/>
  <c r="S30" i="17"/>
  <c r="B30" i="17" s="1"/>
  <c r="G24" i="17"/>
  <c r="D28" i="17"/>
  <c r="H25" i="17"/>
  <c r="P28" i="17"/>
  <c r="L27" i="17"/>
  <c r="Q26" i="17"/>
  <c r="H26" i="17"/>
  <c r="O31" i="17"/>
  <c r="B31" i="17" s="1"/>
  <c r="C26" i="17"/>
  <c r="K27" i="17"/>
  <c r="D31" i="17"/>
  <c r="G29" i="17"/>
  <c r="B29" i="17" s="1"/>
  <c r="E29" i="17"/>
  <c r="G31" i="17"/>
  <c r="O29" i="17"/>
  <c r="E30" i="17"/>
  <c r="K26" i="17"/>
  <c r="C32" i="17"/>
  <c r="G32" i="17"/>
  <c r="B32" i="17" s="1"/>
  <c r="O30" i="17"/>
  <c r="D32" i="17"/>
  <c r="I30" i="17"/>
  <c r="T26" i="17"/>
  <c r="H29" i="17"/>
  <c r="M29" i="17"/>
  <c r="P32" i="17"/>
  <c r="I26" i="17"/>
  <c r="Q27" i="17"/>
  <c r="I27" i="17"/>
  <c r="L30" i="17"/>
  <c r="Q30" i="17"/>
  <c r="T31" i="17"/>
  <c r="H30" i="17"/>
  <c r="U31" i="17"/>
  <c r="Q32" i="17"/>
  <c r="P27" i="17"/>
  <c r="P29" i="17"/>
  <c r="P31" i="17"/>
  <c r="U27" i="17"/>
  <c r="M32" i="17"/>
  <c r="K34" i="17"/>
  <c r="B34" i="17" s="1"/>
  <c r="K33" i="17"/>
  <c r="B33" i="17" s="1"/>
  <c r="I34" i="17"/>
  <c r="L33" i="17"/>
  <c r="L34" i="17"/>
  <c r="U29" i="17"/>
  <c r="H34" i="17"/>
  <c r="Q24" i="17"/>
  <c r="L24" i="17"/>
  <c r="I24" i="17"/>
  <c r="U24" i="17"/>
  <c r="P24" i="17"/>
  <c r="K24" i="17"/>
  <c r="M24" i="17"/>
  <c r="T24" i="17"/>
  <c r="O24" i="17"/>
  <c r="H24" i="17"/>
  <c r="S24" i="17"/>
  <c r="B26" i="17"/>
  <c r="B28" i="17"/>
  <c r="B25" i="17"/>
  <c r="W14" i="23"/>
  <c r="W13" i="23"/>
  <c r="W12" i="23"/>
  <c r="W11" i="23"/>
  <c r="W10" i="23"/>
  <c r="W9" i="23"/>
  <c r="W8" i="23"/>
  <c r="W7" i="23"/>
  <c r="W6" i="23"/>
  <c r="S14" i="23"/>
  <c r="S13" i="23"/>
  <c r="S12" i="23"/>
  <c r="S11" i="23"/>
  <c r="S10" i="23"/>
  <c r="S9" i="23"/>
  <c r="S8" i="23"/>
  <c r="S7" i="23"/>
  <c r="S6" i="23"/>
  <c r="O14" i="23"/>
  <c r="O13" i="23"/>
  <c r="O12" i="23"/>
  <c r="O11" i="23"/>
  <c r="O10" i="23"/>
  <c r="O9" i="23"/>
  <c r="O8" i="23"/>
  <c r="O7" i="23"/>
  <c r="O6" i="23"/>
  <c r="K14" i="23"/>
  <c r="K13" i="23"/>
  <c r="K12" i="23"/>
  <c r="K11" i="23"/>
  <c r="K10" i="23"/>
  <c r="K9" i="23"/>
  <c r="K8" i="23"/>
  <c r="K7" i="23"/>
  <c r="K6" i="23"/>
  <c r="G14" i="23"/>
  <c r="G13" i="23"/>
  <c r="G12" i="23"/>
  <c r="G11" i="23"/>
  <c r="G10" i="23"/>
  <c r="G9" i="23"/>
  <c r="G8" i="23"/>
  <c r="G7" i="23"/>
  <c r="G6" i="23"/>
  <c r="C7" i="23"/>
  <c r="C8" i="23"/>
  <c r="C9" i="23"/>
  <c r="C10" i="23"/>
  <c r="C11" i="23"/>
  <c r="C12" i="23"/>
  <c r="C13" i="23"/>
  <c r="C14" i="23"/>
  <c r="C6" i="23"/>
  <c r="B22" i="8" l="1"/>
  <c r="B24" i="17"/>
  <c r="H5" i="16"/>
  <c r="G5" i="16"/>
  <c r="F7" i="16"/>
  <c r="F8" i="16"/>
  <c r="F9" i="16"/>
  <c r="F10" i="16"/>
  <c r="F11" i="16"/>
  <c r="F12" i="16"/>
  <c r="F13" i="16"/>
  <c r="F14" i="16"/>
  <c r="F15" i="16"/>
  <c r="F6" i="16"/>
  <c r="F5" i="16" s="1"/>
  <c r="B7" i="16"/>
  <c r="B8" i="16"/>
  <c r="B9" i="16"/>
  <c r="B10" i="16"/>
  <c r="B11" i="16"/>
  <c r="B12" i="16"/>
  <c r="B13" i="16"/>
  <c r="B14" i="16"/>
  <c r="B15" i="16"/>
  <c r="B6" i="16"/>
  <c r="D5" i="16"/>
  <c r="C5" i="16"/>
  <c r="F7" i="5"/>
  <c r="F8" i="5"/>
  <c r="M6" i="14"/>
  <c r="L6" i="14"/>
  <c r="I6" i="14"/>
  <c r="H6" i="14"/>
  <c r="C7" i="14"/>
  <c r="K15" i="14"/>
  <c r="K14" i="14"/>
  <c r="K13" i="14"/>
  <c r="K12" i="14"/>
  <c r="K11" i="14"/>
  <c r="K10" i="14"/>
  <c r="K9" i="14"/>
  <c r="K7" i="14"/>
  <c r="G15" i="14"/>
  <c r="G14" i="14"/>
  <c r="G13" i="14"/>
  <c r="G12" i="14"/>
  <c r="G11" i="14"/>
  <c r="G10" i="14"/>
  <c r="G9" i="14"/>
  <c r="G8" i="14"/>
  <c r="G7" i="14"/>
  <c r="C8" i="14"/>
  <c r="C9" i="14"/>
  <c r="C10" i="14"/>
  <c r="C11" i="14"/>
  <c r="C12" i="14"/>
  <c r="C13" i="14"/>
  <c r="C14" i="14"/>
  <c r="C15" i="14"/>
  <c r="F15" i="5"/>
  <c r="F14" i="5"/>
  <c r="F12" i="5"/>
  <c r="F9" i="5"/>
  <c r="F10" i="5"/>
  <c r="F31" i="5" l="1"/>
  <c r="F6" i="5"/>
  <c r="F27" i="5" s="1"/>
  <c r="B5" i="16"/>
  <c r="B15" i="14"/>
  <c r="B9" i="14"/>
  <c r="B11" i="14"/>
  <c r="B14" i="14"/>
  <c r="B10" i="14"/>
  <c r="B8" i="14"/>
  <c r="B13" i="14"/>
  <c r="B7" i="14"/>
  <c r="B12" i="14"/>
  <c r="B14" i="5"/>
  <c r="B15" i="5"/>
  <c r="G32" i="5" l="1"/>
  <c r="H27" i="5"/>
  <c r="G26" i="5"/>
  <c r="F24" i="5"/>
  <c r="G27" i="5"/>
  <c r="G31" i="5"/>
  <c r="H29" i="5"/>
  <c r="H26" i="5"/>
  <c r="H25" i="5"/>
  <c r="H31" i="5"/>
  <c r="G29" i="5"/>
  <c r="G25" i="5"/>
  <c r="G24" i="5"/>
  <c r="H32" i="5"/>
  <c r="H24" i="5"/>
  <c r="F25" i="5"/>
  <c r="F26" i="5"/>
  <c r="F29" i="5"/>
  <c r="F32" i="5"/>
  <c r="AE13" i="50"/>
  <c r="AE12" i="50"/>
  <c r="AE11" i="50"/>
  <c r="AE10" i="50"/>
  <c r="AE9" i="50"/>
  <c r="AE8" i="50"/>
  <c r="AE7" i="50"/>
  <c r="AG6" i="50"/>
  <c r="AF6" i="50"/>
  <c r="AE6" i="50" l="1"/>
  <c r="W13" i="50"/>
  <c r="W12" i="50"/>
  <c r="W11" i="50"/>
  <c r="W10" i="50"/>
  <c r="W9" i="50"/>
  <c r="W8" i="50"/>
  <c r="W7" i="50"/>
  <c r="Y6" i="50"/>
  <c r="X6" i="50"/>
  <c r="AI13" i="50"/>
  <c r="S13" i="50"/>
  <c r="O13" i="50"/>
  <c r="C13" i="50"/>
  <c r="AI12" i="50"/>
  <c r="AA12" i="50"/>
  <c r="S12" i="50"/>
  <c r="O12" i="50"/>
  <c r="K12" i="50"/>
  <c r="G12" i="50"/>
  <c r="C12" i="50"/>
  <c r="AI11" i="50"/>
  <c r="AA11" i="50"/>
  <c r="S11" i="50"/>
  <c r="O11" i="50"/>
  <c r="K11" i="50"/>
  <c r="G11" i="50"/>
  <c r="C11" i="50"/>
  <c r="AI10" i="50"/>
  <c r="AA10" i="50"/>
  <c r="S10" i="50"/>
  <c r="O10" i="50"/>
  <c r="C10" i="50"/>
  <c r="AI9" i="50"/>
  <c r="AA9" i="50"/>
  <c r="S9" i="50"/>
  <c r="K9" i="50"/>
  <c r="AI8" i="50"/>
  <c r="AA8" i="50"/>
  <c r="S8" i="50"/>
  <c r="O8" i="50"/>
  <c r="K8" i="50"/>
  <c r="G8" i="50"/>
  <c r="C8" i="50"/>
  <c r="AI7" i="50"/>
  <c r="AA7" i="50"/>
  <c r="S7" i="50"/>
  <c r="O7" i="50"/>
  <c r="K7" i="50"/>
  <c r="G7" i="50"/>
  <c r="C7" i="50"/>
  <c r="AK6" i="50"/>
  <c r="AJ6" i="50"/>
  <c r="AC6" i="50"/>
  <c r="AB6" i="50"/>
  <c r="U6" i="50"/>
  <c r="T6" i="50"/>
  <c r="Q6" i="50"/>
  <c r="P6" i="50"/>
  <c r="M6" i="50"/>
  <c r="L6" i="50"/>
  <c r="H6" i="50"/>
  <c r="E6" i="50"/>
  <c r="D6" i="50"/>
  <c r="B11" i="50" l="1"/>
  <c r="B7" i="50"/>
  <c r="B9" i="50"/>
  <c r="B13" i="50"/>
  <c r="B10" i="50"/>
  <c r="B8" i="50"/>
  <c r="B12" i="50"/>
  <c r="W6" i="50"/>
  <c r="G6" i="50"/>
  <c r="AA6" i="50"/>
  <c r="S6" i="50"/>
  <c r="C6" i="50"/>
  <c r="O6" i="50"/>
  <c r="K6" i="50"/>
  <c r="AI6" i="50"/>
  <c r="AA15" i="22"/>
  <c r="AA13" i="22"/>
  <c r="AA11" i="22"/>
  <c r="AA9" i="22"/>
  <c r="AC6" i="22"/>
  <c r="Y6" i="22"/>
  <c r="X6" i="22"/>
  <c r="U6" i="22"/>
  <c r="T6" i="22"/>
  <c r="AA14" i="22"/>
  <c r="AA12" i="22"/>
  <c r="AA10" i="22"/>
  <c r="W16" i="22"/>
  <c r="W15" i="22"/>
  <c r="W14" i="22"/>
  <c r="W13" i="22"/>
  <c r="W12" i="22"/>
  <c r="W11" i="22"/>
  <c r="W10" i="22"/>
  <c r="W9" i="22"/>
  <c r="S16" i="22"/>
  <c r="S15" i="22"/>
  <c r="S14" i="22"/>
  <c r="S13" i="22"/>
  <c r="S12" i="22"/>
  <c r="S11" i="22"/>
  <c r="S10" i="22"/>
  <c r="S9" i="22"/>
  <c r="S8" i="22"/>
  <c r="S7" i="22"/>
  <c r="O16" i="22"/>
  <c r="O15" i="22"/>
  <c r="O14" i="22"/>
  <c r="O13" i="22"/>
  <c r="O12" i="22"/>
  <c r="O11" i="22"/>
  <c r="O10" i="22"/>
  <c r="O9" i="22"/>
  <c r="O8" i="22"/>
  <c r="O7" i="22"/>
  <c r="K14" i="22"/>
  <c r="K13" i="22"/>
  <c r="K12" i="22"/>
  <c r="K11" i="22"/>
  <c r="K10" i="22"/>
  <c r="K9" i="22"/>
  <c r="K8" i="22"/>
  <c r="K7" i="22"/>
  <c r="G15" i="22"/>
  <c r="G14" i="22"/>
  <c r="G13" i="22"/>
  <c r="G12" i="22"/>
  <c r="G11" i="22"/>
  <c r="G10" i="22"/>
  <c r="G9" i="22"/>
  <c r="G8" i="22"/>
  <c r="G7" i="22"/>
  <c r="C8" i="22"/>
  <c r="C9" i="22"/>
  <c r="C10" i="22"/>
  <c r="C11" i="22"/>
  <c r="C12" i="22"/>
  <c r="C13" i="22"/>
  <c r="C14" i="22"/>
  <c r="C15" i="22"/>
  <c r="Q6" i="22"/>
  <c r="P6" i="22"/>
  <c r="M6" i="22"/>
  <c r="L6" i="22"/>
  <c r="I6" i="22"/>
  <c r="H6" i="22"/>
  <c r="D6" i="21"/>
  <c r="E6" i="21"/>
  <c r="L6" i="21"/>
  <c r="M6" i="21"/>
  <c r="P6" i="21"/>
  <c r="Q6" i="21"/>
  <c r="H6" i="21"/>
  <c r="I6" i="21"/>
  <c r="O8" i="21"/>
  <c r="O15" i="21"/>
  <c r="O14" i="21"/>
  <c r="O13" i="21"/>
  <c r="O12" i="21"/>
  <c r="O11" i="21"/>
  <c r="O10" i="21"/>
  <c r="O9" i="21"/>
  <c r="O7" i="21"/>
  <c r="K14" i="21"/>
  <c r="K13" i="21"/>
  <c r="K12" i="21"/>
  <c r="K11" i="21"/>
  <c r="K10" i="21"/>
  <c r="K9" i="21"/>
  <c r="K8" i="21"/>
  <c r="K7" i="21"/>
  <c r="G15" i="21"/>
  <c r="G14" i="21"/>
  <c r="G13" i="21"/>
  <c r="G12" i="21"/>
  <c r="G11" i="21"/>
  <c r="G10" i="21"/>
  <c r="G9" i="21"/>
  <c r="G8" i="21"/>
  <c r="G7" i="21"/>
  <c r="C7" i="21"/>
  <c r="C8" i="21"/>
  <c r="C9" i="21"/>
  <c r="C10" i="21"/>
  <c r="C11" i="21"/>
  <c r="C12" i="21"/>
  <c r="C13" i="21"/>
  <c r="C14" i="21"/>
  <c r="C15" i="21"/>
  <c r="B10" i="22" l="1"/>
  <c r="B14" i="22"/>
  <c r="W6" i="22"/>
  <c r="G6" i="22"/>
  <c r="C6" i="22"/>
  <c r="B8" i="22"/>
  <c r="B12" i="22"/>
  <c r="B16" i="22"/>
  <c r="B13" i="22"/>
  <c r="B9" i="22"/>
  <c r="S6" i="22"/>
  <c r="B15" i="22"/>
  <c r="B11" i="22"/>
  <c r="B7" i="22"/>
  <c r="B11" i="21"/>
  <c r="B15" i="21"/>
  <c r="K6" i="22"/>
  <c r="K6" i="21"/>
  <c r="O6" i="21"/>
  <c r="C6" i="21"/>
  <c r="G6" i="21"/>
  <c r="B6" i="50"/>
  <c r="AA6" i="22"/>
  <c r="AB6" i="22"/>
  <c r="O6" i="22"/>
  <c r="B14" i="21"/>
  <c r="B10" i="21"/>
  <c r="B8" i="21"/>
  <c r="B13" i="21"/>
  <c r="B9" i="21"/>
  <c r="B7" i="21"/>
  <c r="B12" i="21"/>
  <c r="AI23" i="50" l="1"/>
  <c r="AJ24" i="50"/>
  <c r="AK25" i="50"/>
  <c r="AI27" i="50"/>
  <c r="AJ28" i="50"/>
  <c r="AI22" i="50"/>
  <c r="AF23" i="50"/>
  <c r="AG24" i="50"/>
  <c r="AF27" i="50"/>
  <c r="AA24" i="50"/>
  <c r="AB25" i="50"/>
  <c r="AC26" i="50"/>
  <c r="AC22" i="50"/>
  <c r="X23" i="50"/>
  <c r="Y24" i="50"/>
  <c r="W26" i="50"/>
  <c r="X27" i="50"/>
  <c r="Y22" i="50"/>
  <c r="U26" i="50"/>
  <c r="T25" i="50"/>
  <c r="S27" i="50"/>
  <c r="T23" i="50"/>
  <c r="U22" i="50"/>
  <c r="O28" i="50"/>
  <c r="Q26" i="50"/>
  <c r="Q22" i="50"/>
  <c r="AK21" i="50"/>
  <c r="AA21" i="50"/>
  <c r="U21" i="50"/>
  <c r="P21" i="50"/>
  <c r="M22" i="50"/>
  <c r="L23" i="50"/>
  <c r="K24" i="50"/>
  <c r="L26" i="50"/>
  <c r="H26" i="50"/>
  <c r="G23" i="50"/>
  <c r="K21" i="50"/>
  <c r="D27" i="50"/>
  <c r="E25" i="50"/>
  <c r="D22" i="50"/>
  <c r="C22" i="50"/>
  <c r="C27" i="50"/>
  <c r="AG25" i="50"/>
  <c r="X28" i="50"/>
  <c r="S22" i="50"/>
  <c r="P27" i="50"/>
  <c r="H22" i="50"/>
  <c r="E23" i="50"/>
  <c r="C26" i="50"/>
  <c r="AJ23" i="50"/>
  <c r="AK24" i="50"/>
  <c r="AI26" i="50"/>
  <c r="AJ27" i="50"/>
  <c r="AK28" i="50"/>
  <c r="AG23" i="50"/>
  <c r="AF26" i="50"/>
  <c r="AG27" i="50"/>
  <c r="AA23" i="50"/>
  <c r="AB24" i="50"/>
  <c r="AC25" i="50"/>
  <c r="AA27" i="50"/>
  <c r="AB22" i="50"/>
  <c r="Y23" i="50"/>
  <c r="W25" i="50"/>
  <c r="X26" i="50"/>
  <c r="Y27" i="50"/>
  <c r="X22" i="50"/>
  <c r="T27" i="50"/>
  <c r="S24" i="50"/>
  <c r="S28" i="50"/>
  <c r="U23" i="50"/>
  <c r="T22" i="50"/>
  <c r="O25" i="50"/>
  <c r="P26" i="50"/>
  <c r="P23" i="50"/>
  <c r="AJ21" i="50"/>
  <c r="Y21" i="50"/>
  <c r="T21" i="50"/>
  <c r="O21" i="50"/>
  <c r="K22" i="50"/>
  <c r="M23" i="50"/>
  <c r="M26" i="50"/>
  <c r="K26" i="50"/>
  <c r="G26" i="50"/>
  <c r="H23" i="50"/>
  <c r="H21" i="50"/>
  <c r="D28" i="50"/>
  <c r="D25" i="50"/>
  <c r="E22" i="50"/>
  <c r="C23" i="50"/>
  <c r="C28" i="50"/>
  <c r="AI24" i="50"/>
  <c r="AK26" i="50"/>
  <c r="AJ22" i="50"/>
  <c r="AA25" i="50"/>
  <c r="AC27" i="50"/>
  <c r="X24" i="50"/>
  <c r="W27" i="50"/>
  <c r="T26" i="50"/>
  <c r="S26" i="50"/>
  <c r="O27" i="50"/>
  <c r="AB21" i="50"/>
  <c r="Q21" i="50"/>
  <c r="K23" i="50"/>
  <c r="K27" i="50"/>
  <c r="L21" i="50"/>
  <c r="E26" i="50"/>
  <c r="E21" i="50"/>
  <c r="AK23" i="50"/>
  <c r="AI25" i="50"/>
  <c r="AJ26" i="50"/>
  <c r="AK27" i="50"/>
  <c r="AK22" i="50"/>
  <c r="AF28" i="50"/>
  <c r="AF25" i="50"/>
  <c r="AG26" i="50"/>
  <c r="AG22" i="50"/>
  <c r="AB23" i="50"/>
  <c r="AC24" i="50"/>
  <c r="AA26" i="50"/>
  <c r="AB27" i="50"/>
  <c r="AA22" i="50"/>
  <c r="W24" i="50"/>
  <c r="X25" i="50"/>
  <c r="Y26" i="50"/>
  <c r="W28" i="50"/>
  <c r="W22" i="50"/>
  <c r="T28" i="50"/>
  <c r="S25" i="50"/>
  <c r="S23" i="50"/>
  <c r="T24" i="50"/>
  <c r="O26" i="50"/>
  <c r="P28" i="50"/>
  <c r="P25" i="50"/>
  <c r="Q23" i="50"/>
  <c r="AI21" i="50"/>
  <c r="AC21" i="50"/>
  <c r="X21" i="50"/>
  <c r="S21" i="50"/>
  <c r="O23" i="50"/>
  <c r="L22" i="50"/>
  <c r="M24" i="50"/>
  <c r="L27" i="50"/>
  <c r="H27" i="50"/>
  <c r="G22" i="50"/>
  <c r="M21" i="50"/>
  <c r="G21" i="50"/>
  <c r="D26" i="50"/>
  <c r="D23" i="50"/>
  <c r="D21" i="50"/>
  <c r="C25" i="50"/>
  <c r="C21" i="50"/>
  <c r="Y28" i="50"/>
  <c r="AJ25" i="50"/>
  <c r="AI28" i="50"/>
  <c r="AF24" i="50"/>
  <c r="AF22" i="50"/>
  <c r="AC23" i="50"/>
  <c r="AB26" i="50"/>
  <c r="W23" i="50"/>
  <c r="Y25" i="50"/>
  <c r="U27" i="50"/>
  <c r="U24" i="50"/>
  <c r="P22" i="50"/>
  <c r="W21" i="50"/>
  <c r="O22" i="50"/>
  <c r="L24" i="50"/>
  <c r="G27" i="50"/>
  <c r="AG21" i="50"/>
  <c r="AE27" i="50"/>
  <c r="AE28" i="50"/>
  <c r="AE26" i="50"/>
  <c r="AE24" i="50"/>
  <c r="AE22" i="50"/>
  <c r="AE25" i="50"/>
  <c r="AF21" i="50"/>
  <c r="AE23" i="50"/>
  <c r="AE21" i="50"/>
  <c r="B6" i="22"/>
  <c r="B6" i="21"/>
  <c r="B21" i="50" l="1"/>
  <c r="B25" i="50"/>
  <c r="B28" i="50"/>
  <c r="B23" i="50"/>
  <c r="B27" i="50"/>
  <c r="B26" i="50"/>
  <c r="B22" i="50"/>
  <c r="B24" i="50"/>
  <c r="AA33" i="22"/>
  <c r="S33" i="22"/>
  <c r="U34" i="22"/>
  <c r="Q34" i="22"/>
  <c r="AC31" i="22"/>
  <c r="AA30" i="22"/>
  <c r="AC28" i="22"/>
  <c r="AA27" i="22"/>
  <c r="Y32" i="22"/>
  <c r="X31" i="22"/>
  <c r="W30" i="22"/>
  <c r="Y28" i="22"/>
  <c r="X27" i="22"/>
  <c r="W24" i="22"/>
  <c r="U31" i="22"/>
  <c r="T30" i="22"/>
  <c r="S29" i="22"/>
  <c r="U27" i="22"/>
  <c r="T26" i="22"/>
  <c r="U24" i="22"/>
  <c r="P32" i="22"/>
  <c r="O31" i="22"/>
  <c r="Q29" i="22"/>
  <c r="P28" i="22"/>
  <c r="O27" i="22"/>
  <c r="P25" i="22"/>
  <c r="O24" i="22"/>
  <c r="M31" i="22"/>
  <c r="L30" i="22"/>
  <c r="K29" i="22"/>
  <c r="M27" i="22"/>
  <c r="L26" i="22"/>
  <c r="M24" i="22"/>
  <c r="G24" i="22"/>
  <c r="H32" i="22"/>
  <c r="G31" i="22"/>
  <c r="I29" i="22"/>
  <c r="H28" i="22"/>
  <c r="G27" i="22"/>
  <c r="I25" i="22"/>
  <c r="H24" i="22"/>
  <c r="E24" i="22"/>
  <c r="E26" i="22"/>
  <c r="E28" i="22"/>
  <c r="E30" i="22"/>
  <c r="E32" i="22"/>
  <c r="C27" i="22"/>
  <c r="C31" i="22"/>
  <c r="X33" i="22"/>
  <c r="S34" i="22"/>
  <c r="AB30" i="22"/>
  <c r="AB27" i="22"/>
  <c r="X30" i="22"/>
  <c r="Y27" i="22"/>
  <c r="U30" i="22"/>
  <c r="U26" i="22"/>
  <c r="Q32" i="22"/>
  <c r="Q28" i="22"/>
  <c r="P24" i="22"/>
  <c r="M30" i="22"/>
  <c r="M26" i="22"/>
  <c r="I32" i="22"/>
  <c r="I28" i="22"/>
  <c r="G26" i="22"/>
  <c r="D26" i="22"/>
  <c r="D32" i="22"/>
  <c r="AB33" i="22"/>
  <c r="T33" i="22"/>
  <c r="O33" i="22"/>
  <c r="AC32" i="22"/>
  <c r="AB31" i="22"/>
  <c r="AC29" i="22"/>
  <c r="AB28" i="22"/>
  <c r="AC24" i="22"/>
  <c r="X32" i="22"/>
  <c r="W31" i="22"/>
  <c r="Y29" i="22"/>
  <c r="X28" i="22"/>
  <c r="W27" i="22"/>
  <c r="U32" i="22"/>
  <c r="T31" i="22"/>
  <c r="S30" i="22"/>
  <c r="U28" i="22"/>
  <c r="T27" i="22"/>
  <c r="S26" i="22"/>
  <c r="T24" i="22"/>
  <c r="O32" i="22"/>
  <c r="Q30" i="22"/>
  <c r="P29" i="22"/>
  <c r="O28" i="22"/>
  <c r="Q26" i="22"/>
  <c r="O25" i="22"/>
  <c r="M32" i="22"/>
  <c r="L31" i="22"/>
  <c r="K30" i="22"/>
  <c r="M28" i="22"/>
  <c r="L27" i="22"/>
  <c r="K26" i="22"/>
  <c r="L24" i="22"/>
  <c r="H33" i="22"/>
  <c r="G32" i="22"/>
  <c r="I30" i="22"/>
  <c r="H29" i="22"/>
  <c r="G28" i="22"/>
  <c r="I26" i="22"/>
  <c r="H25" i="22"/>
  <c r="D25" i="22"/>
  <c r="D27" i="22"/>
  <c r="D29" i="22"/>
  <c r="D31" i="22"/>
  <c r="D33" i="22"/>
  <c r="C28" i="22"/>
  <c r="C32" i="22"/>
  <c r="AA32" i="22"/>
  <c r="AA24" i="22"/>
  <c r="X24" i="22"/>
  <c r="S28" i="22"/>
  <c r="P31" i="22"/>
  <c r="P27" i="22"/>
  <c r="K32" i="22"/>
  <c r="K28" i="22"/>
  <c r="I33" i="22"/>
  <c r="G30" i="22"/>
  <c r="I24" i="22"/>
  <c r="D30" i="22"/>
  <c r="C30" i="22"/>
  <c r="W33" i="22"/>
  <c r="W34" i="22"/>
  <c r="U33" i="22"/>
  <c r="P33" i="22"/>
  <c r="AB32" i="22"/>
  <c r="AA31" i="22"/>
  <c r="AB29" i="22"/>
  <c r="AA28" i="22"/>
  <c r="AB24" i="22"/>
  <c r="W32" i="22"/>
  <c r="Y30" i="22"/>
  <c r="X29" i="22"/>
  <c r="W28" i="22"/>
  <c r="Y24" i="22"/>
  <c r="T32" i="22"/>
  <c r="S31" i="22"/>
  <c r="U29" i="22"/>
  <c r="T28" i="22"/>
  <c r="S27" i="22"/>
  <c r="T25" i="22"/>
  <c r="S24" i="22"/>
  <c r="Q31" i="22"/>
  <c r="P30" i="22"/>
  <c r="O29" i="22"/>
  <c r="Q27" i="22"/>
  <c r="P26" i="22"/>
  <c r="Q24" i="22"/>
  <c r="L32" i="22"/>
  <c r="K31" i="22"/>
  <c r="M29" i="22"/>
  <c r="L28" i="22"/>
  <c r="K27" i="22"/>
  <c r="L25" i="22"/>
  <c r="K24" i="22"/>
  <c r="G33" i="22"/>
  <c r="I31" i="22"/>
  <c r="H30" i="22"/>
  <c r="G29" i="22"/>
  <c r="I27" i="22"/>
  <c r="H26" i="22"/>
  <c r="G25" i="22"/>
  <c r="E25" i="22"/>
  <c r="E27" i="22"/>
  <c r="E29" i="22"/>
  <c r="E31" i="22"/>
  <c r="C25" i="22"/>
  <c r="B25" i="22" s="1"/>
  <c r="C29" i="22"/>
  <c r="C33" i="22"/>
  <c r="X34" i="22"/>
  <c r="O34" i="22"/>
  <c r="B34" i="22" s="1"/>
  <c r="AA29" i="22"/>
  <c r="Y31" i="22"/>
  <c r="W29" i="22"/>
  <c r="S32" i="22"/>
  <c r="T29" i="22"/>
  <c r="S25" i="22"/>
  <c r="O30" i="22"/>
  <c r="O26" i="22"/>
  <c r="L29" i="22"/>
  <c r="K25" i="22"/>
  <c r="H31" i="22"/>
  <c r="H27" i="22"/>
  <c r="D24" i="22"/>
  <c r="D28" i="22"/>
  <c r="C26" i="22"/>
  <c r="C24" i="22"/>
  <c r="I33" i="21"/>
  <c r="H34" i="21"/>
  <c r="P33" i="21"/>
  <c r="Q31" i="21"/>
  <c r="Q29" i="21"/>
  <c r="P27" i="21"/>
  <c r="P24" i="21"/>
  <c r="L31" i="21"/>
  <c r="L29" i="21"/>
  <c r="L27" i="21"/>
  <c r="M24" i="21"/>
  <c r="I32" i="21"/>
  <c r="I30" i="21"/>
  <c r="I28" i="21"/>
  <c r="I26" i="21"/>
  <c r="I24" i="21"/>
  <c r="D26" i="21"/>
  <c r="D28" i="21"/>
  <c r="D30" i="21"/>
  <c r="D32" i="21"/>
  <c r="E24" i="21"/>
  <c r="O31" i="21"/>
  <c r="O27" i="21"/>
  <c r="Q24" i="21"/>
  <c r="M27" i="21"/>
  <c r="H33" i="21"/>
  <c r="G33" i="21" s="1"/>
  <c r="E25" i="21"/>
  <c r="E31" i="21"/>
  <c r="O28" i="21"/>
  <c r="Q33" i="21"/>
  <c r="P31" i="21"/>
  <c r="P29" i="21"/>
  <c r="P26" i="21"/>
  <c r="M32" i="21"/>
  <c r="M30" i="21"/>
  <c r="M28" i="21"/>
  <c r="M26" i="21"/>
  <c r="L24" i="21"/>
  <c r="H32" i="21"/>
  <c r="H30" i="21"/>
  <c r="G30" i="21" s="1"/>
  <c r="H28" i="21"/>
  <c r="H26" i="21"/>
  <c r="H24" i="21"/>
  <c r="E26" i="21"/>
  <c r="E28" i="21"/>
  <c r="E30" i="21"/>
  <c r="E32" i="21"/>
  <c r="O30" i="21"/>
  <c r="O26" i="21"/>
  <c r="P32" i="21"/>
  <c r="P30" i="21"/>
  <c r="M31" i="21"/>
  <c r="L25" i="21"/>
  <c r="K25" i="21" s="1"/>
  <c r="H29" i="21"/>
  <c r="H27" i="21"/>
  <c r="E27" i="21"/>
  <c r="E34" i="21"/>
  <c r="C34" i="21" s="1"/>
  <c r="O24" i="21"/>
  <c r="Q32" i="21"/>
  <c r="Q30" i="21"/>
  <c r="Q28" i="21"/>
  <c r="Q25" i="21"/>
  <c r="L32" i="21"/>
  <c r="L30" i="21"/>
  <c r="K30" i="21" s="1"/>
  <c r="L28" i="21"/>
  <c r="L26" i="21"/>
  <c r="K26" i="21" s="1"/>
  <c r="I34" i="21"/>
  <c r="G34" i="21" s="1"/>
  <c r="I31" i="21"/>
  <c r="I29" i="21"/>
  <c r="I27" i="21"/>
  <c r="I25" i="21"/>
  <c r="D25" i="21"/>
  <c r="C25" i="21" s="1"/>
  <c r="D27" i="21"/>
  <c r="D29" i="21"/>
  <c r="D31" i="21"/>
  <c r="D33" i="21"/>
  <c r="C33" i="21" s="1"/>
  <c r="O33" i="21"/>
  <c r="O29" i="21"/>
  <c r="O25" i="21"/>
  <c r="P28" i="21"/>
  <c r="M29" i="21"/>
  <c r="H31" i="21"/>
  <c r="H25" i="21"/>
  <c r="G25" i="21" s="1"/>
  <c r="E29" i="21"/>
  <c r="O32" i="21"/>
  <c r="D24" i="21"/>
  <c r="C24" i="21" s="1"/>
  <c r="D5" i="1"/>
  <c r="E5" i="1"/>
  <c r="C5" i="1"/>
  <c r="G29" i="21" l="1"/>
  <c r="G26" i="21"/>
  <c r="K24" i="21"/>
  <c r="C28" i="21"/>
  <c r="B30" i="22"/>
  <c r="B32" i="22"/>
  <c r="B24" i="22"/>
  <c r="B33" i="22"/>
  <c r="B26" i="22"/>
  <c r="B28" i="22"/>
  <c r="B31" i="22"/>
  <c r="B29" i="22"/>
  <c r="B27" i="22"/>
  <c r="K27" i="21"/>
  <c r="C31" i="21"/>
  <c r="G24" i="21"/>
  <c r="B24" i="21" s="1"/>
  <c r="G32" i="21"/>
  <c r="G31" i="21"/>
  <c r="B33" i="21"/>
  <c r="K32" i="21"/>
  <c r="C29" i="21"/>
  <c r="C27" i="21"/>
  <c r="K28" i="21"/>
  <c r="B34" i="21"/>
  <c r="G28" i="21"/>
  <c r="C26" i="21"/>
  <c r="B26" i="21" s="1"/>
  <c r="K29" i="21"/>
  <c r="B25" i="21"/>
  <c r="C32" i="21"/>
  <c r="K31" i="21"/>
  <c r="G27" i="21"/>
  <c r="C30" i="21"/>
  <c r="B30" i="21" s="1"/>
  <c r="K5" i="1"/>
  <c r="B45" i="11"/>
  <c r="B40" i="11"/>
  <c r="B39" i="11"/>
  <c r="B38" i="11"/>
  <c r="B31" i="21" l="1"/>
  <c r="B27" i="21"/>
  <c r="B32" i="21"/>
  <c r="B28" i="21"/>
  <c r="B29" i="21"/>
  <c r="B26" i="11"/>
  <c r="B49" i="11" l="1"/>
  <c r="B48" i="11"/>
  <c r="B53" i="11"/>
  <c r="B52" i="11"/>
  <c r="B37" i="11"/>
  <c r="B34" i="11"/>
  <c r="B33" i="11"/>
  <c r="B32" i="11"/>
  <c r="B31" i="11"/>
  <c r="B29" i="11"/>
  <c r="B25" i="11" l="1"/>
  <c r="B22" i="11"/>
  <c r="B21" i="11"/>
  <c r="B19" i="11"/>
  <c r="B18" i="11" l="1"/>
  <c r="B15" i="11"/>
  <c r="B12" i="11"/>
  <c r="B11" i="11"/>
  <c r="B10" i="11"/>
  <c r="B9" i="11"/>
  <c r="B8" i="11"/>
  <c r="B6" i="11"/>
  <c r="B5" i="11"/>
  <c r="B4" i="11"/>
  <c r="B3" i="11"/>
  <c r="C6" i="14"/>
  <c r="B6" i="14" s="1"/>
  <c r="G6" i="14"/>
  <c r="K6" i="14"/>
</calcChain>
</file>

<file path=xl/sharedStrings.xml><?xml version="1.0" encoding="utf-8"?>
<sst xmlns="http://schemas.openxmlformats.org/spreadsheetml/2006/main" count="2981" uniqueCount="385">
  <si>
    <t>Ramo</t>
  </si>
  <si>
    <t>Total</t>
  </si>
  <si>
    <t>Sexo</t>
  </si>
  <si>
    <t>N° de Ramo</t>
  </si>
  <si>
    <t>Secretaría de Marina</t>
  </si>
  <si>
    <t>Secretaría de Marina-Armada de México</t>
  </si>
  <si>
    <t>Sí</t>
  </si>
  <si>
    <t>No</t>
  </si>
  <si>
    <t>Hombres</t>
  </si>
  <si>
    <t>Mujeres</t>
  </si>
  <si>
    <t>Tienen menores de 15 años</t>
  </si>
  <si>
    <t>Su cónyuge</t>
  </si>
  <si>
    <t>Otro miembro de la familia</t>
  </si>
  <si>
    <t>Guardería</t>
  </si>
  <si>
    <t>Club de tareas o similar</t>
  </si>
  <si>
    <t>Una persona a la que le pagan</t>
  </si>
  <si>
    <t>Otro</t>
  </si>
  <si>
    <t>Casa de día para personas adultas</t>
  </si>
  <si>
    <t>CUADRO 1.1.</t>
  </si>
  <si>
    <t>CUADRO 1.2.</t>
  </si>
  <si>
    <t>CUADRO 1.3.</t>
  </si>
  <si>
    <t>CUADRO 1.4.</t>
  </si>
  <si>
    <t>Ordenamientos</t>
  </si>
  <si>
    <t>Programa de Cultura Institucional para la Igualdad 2013-2015.</t>
  </si>
  <si>
    <t>Programa de Cultura Institucional 2009-2012.</t>
  </si>
  <si>
    <t>Ley General para la Igualdad entre Mujeres y Hombres.</t>
  </si>
  <si>
    <t>Ley General de Acceso de las Mujeres a una Vida Libre de Violencia.</t>
  </si>
  <si>
    <t>Programa Nacional para la Igualdad de Oportunidades y no Discriminación contra las Mujeres (PROIGUALDAD) 2013 – 2018.</t>
  </si>
  <si>
    <t>No conoce ninguno de los anteriores.</t>
  </si>
  <si>
    <t>CUADRO 7.1.</t>
  </si>
  <si>
    <t>CUADRO 7.2.</t>
  </si>
  <si>
    <t>Existencia de Unidades de Igualdad de Género por institución y sexo.</t>
  </si>
  <si>
    <t>Comentarios por institución y sexo.</t>
  </si>
  <si>
    <t>Total*</t>
  </si>
  <si>
    <t>N/A</t>
  </si>
  <si>
    <t>PLAN DE TABULADOS SOBRE EL CUESTIONARIOS DE CULTURA INSTITUCIONAL PARA LA IGUALDAD 2014</t>
  </si>
  <si>
    <t>Técnico operativo u homólogo</t>
  </si>
  <si>
    <t>Enlace u homólogo</t>
  </si>
  <si>
    <t>Jefatura de departamento u homólogo</t>
  </si>
  <si>
    <t>Subdirección u homólogo</t>
  </si>
  <si>
    <t>Dirección u homólogo</t>
  </si>
  <si>
    <t>Dirección General Adjunta  u homólogo</t>
  </si>
  <si>
    <t>Dirección General u homólogo</t>
  </si>
  <si>
    <t>Titular de Unidad o superior</t>
  </si>
  <si>
    <t>Institución</t>
  </si>
  <si>
    <t>Nivel de puesto</t>
  </si>
  <si>
    <t>Tipo de contrato</t>
  </si>
  <si>
    <t>Tiempo indefinido o estructura</t>
  </si>
  <si>
    <t>Tiempo determinado o eventual</t>
  </si>
  <si>
    <t>Honorarios</t>
  </si>
  <si>
    <t>CUADRO 1.5.</t>
  </si>
  <si>
    <t>6 a 10 años</t>
  </si>
  <si>
    <t>11 a 15 años</t>
  </si>
  <si>
    <t>16 a 20 años</t>
  </si>
  <si>
    <t>21 a 25 años</t>
  </si>
  <si>
    <t>26 a 30 años</t>
  </si>
  <si>
    <t>31 a 35 años</t>
  </si>
  <si>
    <t>36 a 40 años</t>
  </si>
  <si>
    <t>más de 40 años</t>
  </si>
  <si>
    <t>CUADRO 1.6.</t>
  </si>
  <si>
    <t>Años trabajados</t>
  </si>
  <si>
    <t>Sector público</t>
  </si>
  <si>
    <t>Institución actual</t>
  </si>
  <si>
    <t>Siempre he estado en el mismo nivel</t>
  </si>
  <si>
    <t>Más de 3</t>
  </si>
  <si>
    <t>CUADRO 1.7.</t>
  </si>
  <si>
    <t>Menos de 2 años</t>
  </si>
  <si>
    <t>Entre 2 y 5 años</t>
  </si>
  <si>
    <t>Más de 5 años</t>
  </si>
  <si>
    <t>CUADRO 1.9.</t>
  </si>
  <si>
    <t>CUADRO 1.8.</t>
  </si>
  <si>
    <t>15-19 años</t>
  </si>
  <si>
    <t>20-24 años</t>
  </si>
  <si>
    <t>25-29 años</t>
  </si>
  <si>
    <t>30-34 años</t>
  </si>
  <si>
    <t>35-39 años</t>
  </si>
  <si>
    <t>40-44 años</t>
  </si>
  <si>
    <t>45-49 años</t>
  </si>
  <si>
    <t>50-54 años</t>
  </si>
  <si>
    <t>55-59 años</t>
  </si>
  <si>
    <t>Situación conyugal</t>
  </si>
  <si>
    <t>Viudo(a)</t>
  </si>
  <si>
    <t>Separado(a) o Divorciado(a)</t>
  </si>
  <si>
    <t>Casado(a) o viviendo en pareja</t>
  </si>
  <si>
    <t>Soltero(a)</t>
  </si>
  <si>
    <t>Grupos de edad</t>
  </si>
  <si>
    <t>Secundaria</t>
  </si>
  <si>
    <t>Preparatoria o bachillerato</t>
  </si>
  <si>
    <t>Estudios técnicos o comerciales con secundaria terminada</t>
  </si>
  <si>
    <t>Estudios técnicos o comerciales con preparatoria terminada</t>
  </si>
  <si>
    <t>Licenciatura o Profesional</t>
  </si>
  <si>
    <t>Maestría</t>
  </si>
  <si>
    <t>Doctorado</t>
  </si>
  <si>
    <t>Nivel máximo de estudios</t>
  </si>
  <si>
    <t>Sección 2. Percepción sobre la igualdad de género.</t>
  </si>
  <si>
    <t>CUADRO 2.1.</t>
  </si>
  <si>
    <t>Es natural que sean las mujeres las que se ocupen prioritariamente del hogar y de sus hijas e hijos, porque necesitan de la madre durante sus primeros años de vida.</t>
  </si>
  <si>
    <t>Muy de acuerdo</t>
  </si>
  <si>
    <t>Algo de acuerdo</t>
  </si>
  <si>
    <t>Ni de acuerdo ni en desacuerdo</t>
  </si>
  <si>
    <t>Algo en desacuerdo</t>
  </si>
  <si>
    <t>Muy en desacuerdo</t>
  </si>
  <si>
    <t>Las mujeres por sus características son las indicadas para trabajos que implican relaciones humanas o atención a terceros.</t>
  </si>
  <si>
    <t xml:space="preserve">Las mujeres jamás podrán valorar a los hombres dulces, sumisos y hogareños. </t>
  </si>
  <si>
    <t>Un jefe hombre es más objetivo con el desempeño de su equipo que una jefa mujer.</t>
  </si>
  <si>
    <t>Una mujer que trabaja debe soportar cierto grado de insinuaciones de carácter sexual por parte de sus superiores jerárquicos y/o compañeros de trabajo.</t>
  </si>
  <si>
    <t>Por su propia naturaleza, las mujeres siempre se preocuparán más por la familia y por las personas que tienen cerca que por los asuntos políticos.</t>
  </si>
  <si>
    <t>Es normal que ante una operación grave, se prefiera un cirujano varón, ya que cuando la vida está en juego, es mejor inclinarse por opciones ya probadas.</t>
  </si>
  <si>
    <t>No hay manera de cambiar el hecho de que una mujer que sale sola de noche, siempre tendrá más probabilidades que un hombre de encontrarse con problemas.</t>
  </si>
  <si>
    <t>Si en una empresa se ven obligados a despedir a algunas personas, es preferible que sea a mujeres, ya que ellas no suelen tener que mantener a una familia.</t>
  </si>
  <si>
    <t>Percepción sobre la igualdad de género</t>
  </si>
  <si>
    <t>CUADRO 3.1.</t>
  </si>
  <si>
    <t>Para la selección del personal prevalecen criterios objetivos, (capacidades, conocimientos, y experiencia) que favorecen la igualdad de oportunidades entre mujeres y hombres.</t>
  </si>
  <si>
    <t>El ingreso de las mujeres a la institución se da preferentemente en cargos de tipo administrativo, secretariales, relaciones públicas o de apoyo.</t>
  </si>
  <si>
    <t>En los cargos directivos principalmente ingresa personal masculino.</t>
  </si>
  <si>
    <t>Se propicia que el porcentaje de contratación de las mujeres sea mayor o igual que el de los hombres en todos los niveles.</t>
  </si>
  <si>
    <t>Ingreso y selección de personal</t>
  </si>
  <si>
    <t>Promoción del personal</t>
  </si>
  <si>
    <t>Las mujeres y los hombres que cumplen el perfil solicitado pueden acceder por igual a los cargos de mayor responsabilidad.</t>
  </si>
  <si>
    <t>En su institución se difunden oportunamente las plazas disponibles entre todo el personal.</t>
  </si>
  <si>
    <t>Salarios y prestaciones</t>
  </si>
  <si>
    <t>Las mujeres y los hombres que ocupan el mismo puesto y tienen las mismas responsabilidades  perciben el mismo salario.</t>
  </si>
  <si>
    <t>En su institución se otorgan las mismas prestaciones a mujeres y hombres.</t>
  </si>
  <si>
    <t>Ambiente de trabajo</t>
  </si>
  <si>
    <t>En su ambiente de trabajo prevalece el respeto por igual para mujeres y hombres.</t>
  </si>
  <si>
    <t>En su institución se respeta por igual la autoridad de mujeres y hombres.</t>
  </si>
  <si>
    <t>Las cargas de trabajo y responsabilidades en un mismo nivel de puesto son iguales para mujeres y hombres.</t>
  </si>
  <si>
    <t xml:space="preserve">Pensando en su carga de trabajo,  usted realiza tareas que no están relacionadas con su actividad principal como poner café para la oficina, hacer tareas personales para sus superiores u otras similares. </t>
  </si>
  <si>
    <t>En su institución las decisiones y objetivos del trabajo se comunican sin distinguir entre mujeres y hombres.</t>
  </si>
  <si>
    <t>En su institución se difunden mensajes o imágenes que discriminan a las mujeres.</t>
  </si>
  <si>
    <t>En su institución se difunden mensajes que presentan a los hombres principalmente como proveedores del hogar, fuertes o intrépidos.</t>
  </si>
  <si>
    <t>En su institución se difunden mensajes que presentan a las mujeres principalmente en roles femeninos como los de la maternidad, ser buena esposa o buena ama de casa.</t>
  </si>
  <si>
    <t>En su institución se motiva la participación proporcional de mujeres y hombres en órganos de representación como comités, actos protocolarios, reuniones y eventos oficiales.</t>
  </si>
  <si>
    <t>En su institución se promueven medidas para mantener un buen ambiente laboral.</t>
  </si>
  <si>
    <t>En su institución se difunde un código de ética, normas /o manuales de procedimientos con base en los principios de igualdad y en contra de la discriminación hacia las mujeres.</t>
  </si>
  <si>
    <t>En su institución se difunden normas /o manuales de procedimientos en favor de un lenguaje incluyente.</t>
  </si>
  <si>
    <t>Capacitación</t>
  </si>
  <si>
    <t>Se incentiva el estudio, capacitación o actualización profesional del personal.</t>
  </si>
  <si>
    <t>La capacitación se proporciona por igual para mujeres y hombres.</t>
  </si>
  <si>
    <t>La capacitación que ha recibido le ha servido para mejorar su desempeño en el trabajo.</t>
  </si>
  <si>
    <t>La capacitación le ha permitido ascender en su trabajo.</t>
  </si>
  <si>
    <t>Gracias a la capacitación se ha propiciado un mejor ambiente de trabajo.</t>
  </si>
  <si>
    <t>La capacitación le ha servido para mejorar su vida personal.</t>
  </si>
  <si>
    <t>Los cursos y talleres de capacitación se realizan dentro del horario de trabajo.</t>
  </si>
  <si>
    <t>Salarios</t>
  </si>
  <si>
    <t>Ascensos</t>
  </si>
  <si>
    <t>Tareas a desarrollar</t>
  </si>
  <si>
    <t>Falta de respeto</t>
  </si>
  <si>
    <t>Otras</t>
  </si>
  <si>
    <t>Otra</t>
  </si>
  <si>
    <t>CUADRO 3.2.</t>
  </si>
  <si>
    <t>CUADRO 3.3.</t>
  </si>
  <si>
    <t>Situaciones de discriminación</t>
  </si>
  <si>
    <t>Por su nivel de puesto</t>
  </si>
  <si>
    <t>Personas por pertenecer a un pueblo indígena, hablar una lengua indígena o ser indígena</t>
  </si>
  <si>
    <t>Personas por tener una preferencia sexual diferente a la heterosexual</t>
  </si>
  <si>
    <t>CUADRO 3.4.</t>
  </si>
  <si>
    <t>Derechos humanos</t>
  </si>
  <si>
    <t>Discriminación</t>
  </si>
  <si>
    <t>Igualdad sustantiva entre mujeres y hombres</t>
  </si>
  <si>
    <t>Difusión de temas en su institución</t>
  </si>
  <si>
    <t>Se cumple el principio de igualdad sustantiva entre mujeres y hombres</t>
  </si>
  <si>
    <t>No sabe</t>
  </si>
  <si>
    <t>Es un problema que merece atención en su institución</t>
  </si>
  <si>
    <t>CUADRO 3.6.</t>
  </si>
  <si>
    <t>Situaciones de acoso laboral</t>
  </si>
  <si>
    <t>Alguna vez en su puesto o encargo actual le han asignado trabajos innecesarios o tareas para las que no tiene la formación requerida.</t>
  </si>
  <si>
    <t>Sí, con frecuencia</t>
  </si>
  <si>
    <t>Sí, algunas veces</t>
  </si>
  <si>
    <t>No, nunca</t>
  </si>
  <si>
    <t>Que hizo al respecto</t>
  </si>
  <si>
    <t>Nada (ignoró el comportamiento)</t>
  </si>
  <si>
    <t>Enfrentó a la persona</t>
  </si>
  <si>
    <t>Buscó respaldo de sus compañeras (os)</t>
  </si>
  <si>
    <t xml:space="preserve">Presentó una queja ante el órgano interno de control </t>
  </si>
  <si>
    <t>Puso una denuncia o demanda</t>
  </si>
  <si>
    <t>Alguna vez en su puesto o encargo actual le han asignado trabajos que no se pueden completar para la fecha solicitada.</t>
  </si>
  <si>
    <t>Evitan asignarle tareas o ignoran sus opiniones</t>
  </si>
  <si>
    <t>Le excluyen de reuniones laborales y no le informan oportunamente de sus deberes</t>
  </si>
  <si>
    <t>Le restringen la posibilidad de hablar con sus compañeras (os) en su lugar de trabajo.</t>
  </si>
  <si>
    <t>Le restringen la posibilidad de hablar con sus superiores.</t>
  </si>
  <si>
    <t>Le asignan tareas degradantes</t>
  </si>
  <si>
    <t>Juzgan su desempeño de manera ofensiva.</t>
  </si>
  <si>
    <t>Ha recibido agresiones verbales de parte de compañeros o jefes, en su puesto o encargo actual.</t>
  </si>
  <si>
    <t>Ha recibido instrucciones mediante gritos e insultos, en su puesto o encargo actual.</t>
  </si>
  <si>
    <t>En su puesto o encargo actual, critican sin motivo o razón su forma de hacer el trabajo.</t>
  </si>
  <si>
    <t>Difunden rumores y comentarios injuriosos sobre usted.</t>
  </si>
  <si>
    <t>Se han burlado de su aspecto físico, sus gestos, su voz o su estilo de vida.</t>
  </si>
  <si>
    <t>Se ha sentido mal física o emocionalmente debido al trato que recibe en su trabajo.</t>
  </si>
  <si>
    <t>CUADRO 4.1.</t>
  </si>
  <si>
    <t>No, ninguna</t>
  </si>
  <si>
    <t>Tengo alguna dificultad</t>
  </si>
  <si>
    <t>Tengo bastante dificultad</t>
  </si>
  <si>
    <t>Ha sido discriminado(a)</t>
  </si>
  <si>
    <t>Horario flexible de entrada y salida.</t>
  </si>
  <si>
    <t xml:space="preserve">Posibilidad de trabajar vía remota. </t>
  </si>
  <si>
    <t>Permiso para ausentarse durante la jornada de trabajo y atender asuntos personales como el cuidado de hijos/as o dependientes.</t>
  </si>
  <si>
    <t>Licencia de paternidad.</t>
  </si>
  <si>
    <t>Salas de lactancia.</t>
  </si>
  <si>
    <t xml:space="preserve">Estancia infantil. </t>
  </si>
  <si>
    <t>Áreas para niños y niñas con actividades para compaginar los horarios escolares con los laborales.</t>
  </si>
  <si>
    <t xml:space="preserve"> Otra</t>
  </si>
  <si>
    <t>Promoción de medidas para repartir mejor su tiempo</t>
  </si>
  <si>
    <t>Siempre</t>
  </si>
  <si>
    <t>Nunca</t>
  </si>
  <si>
    <t>Algunas veces</t>
  </si>
  <si>
    <t>reponerse de una enfermedad/hacer uso de licencia médica</t>
  </si>
  <si>
    <t>tomar días feriados</t>
  </si>
  <si>
    <t>tomar vacaciones</t>
  </si>
  <si>
    <t>ausentarse durante su jornada laborar para atender asuntos personales o familiares</t>
  </si>
  <si>
    <t>ausentarse de su trabajo para capacitarse</t>
  </si>
  <si>
    <t>ausentarse para cuidar a hijos e hijas menores cuando se enferman</t>
  </si>
  <si>
    <t>CUADRO 4.3.</t>
  </si>
  <si>
    <t>CUADRO 4.2.</t>
  </si>
  <si>
    <t>CUADRO 4.4.</t>
  </si>
  <si>
    <t>Normalmente se respeta la jornada laboral de trabajo.</t>
  </si>
  <si>
    <t>Se ve mal solicitar permisos para atender asuntos familiares o personales.</t>
  </si>
  <si>
    <t>Es mal visto que un hombre solicite permisos para atender asuntos familiares o personales.</t>
  </si>
  <si>
    <t>Se otorgan permisos para atender asuntos familiares sin distinguir entre mujeres y hombres.</t>
  </si>
  <si>
    <t>Se respeta el permiso o licencia por maternidad y/o paternidad.</t>
  </si>
  <si>
    <t>Se facilita la reincorporación laboral de las mujeres que hacen uso de licencias de maternidad.</t>
  </si>
  <si>
    <t>Las mujeres embarazadas y en periodo de lactancia cuentan con lugares acondicionados de acuerdo con sus necesidades.</t>
  </si>
  <si>
    <t>Se respeta el cuidado de la salud de las trabajadoras embarazadas y en periodo de lactancia.</t>
  </si>
  <si>
    <t>CUADRO 4.5.</t>
  </si>
  <si>
    <t>Permiso o licencia por paternidad</t>
  </si>
  <si>
    <t>CUADRO 5.1.</t>
  </si>
  <si>
    <t>Existe un procedimiento institucional para presentar quejas sobre casos de hostigamiento y acoso sexual.</t>
  </si>
  <si>
    <t>Identificación de hostigamiento y acoso sexual</t>
  </si>
  <si>
    <t>Considera usted que…</t>
  </si>
  <si>
    <t>el hostigamiento sexual es un problema que merece atención en su institución.</t>
  </si>
  <si>
    <t>alguna vez ha sufrido hostigamiento sexual en su cargo/puesto actual.</t>
  </si>
  <si>
    <t>el acoso sexual es un problema debidamente atendido en su institución.</t>
  </si>
  <si>
    <t>ha sufrido acoso sexual en su cargo o puesto actual alguna vez.</t>
  </si>
  <si>
    <t>En su institución</t>
  </si>
  <si>
    <t>Conoce si existe un comité u órgano responsable de atender o sancionar los casos de hostigamiento sexual.</t>
  </si>
  <si>
    <t>Existe difusión de información sobre el hostigamiento y acoso sexual.</t>
  </si>
  <si>
    <t>CUADRO 5.2.</t>
  </si>
  <si>
    <t>CUADRO 5.3.</t>
  </si>
  <si>
    <t>En su área se acostumbran los comentarios, las burlas o las bromas de tipo sexual.</t>
  </si>
  <si>
    <t>Muy frecuentemente</t>
  </si>
  <si>
    <t>Algo frecuentes</t>
  </si>
  <si>
    <t>Nada frecuentes</t>
  </si>
  <si>
    <t>Situaciones de acoso y hostigamiento sexual</t>
  </si>
  <si>
    <t>En su lugar de trabajo hay imágenes, carteles, calendarios o pantallas de computadora de naturaleza sexual que le incomoden.</t>
  </si>
  <si>
    <t>¿Ha escuchado comentarios sugerentes y/o poco respetuosos sobre el cuerpo y la vestimenta de sus compañeras/os o el suyo?</t>
  </si>
  <si>
    <t>Evitó a la persona</t>
  </si>
  <si>
    <t>Acudió a recursos humanos</t>
  </si>
  <si>
    <t>Acudió al comité u órgano responsable de atender o sancionar casos de hostigamiento o acoso sexual</t>
  </si>
  <si>
    <t>Acudió con una organización de la sociedad civil</t>
  </si>
  <si>
    <t>Ha sentido que algún compañero(a) o jefe(a) se acercaba demasiado o invadía su espacio físico repetidamente.</t>
  </si>
  <si>
    <t>Se ha sentido presionado(a) por alguien para aceptar invitaciones a encuentros o citas no deseadas fuera de su centro de trabajo.</t>
  </si>
  <si>
    <t>Le han insinuado que conseguiría alguna mejora laboral a cambio de favores de índole sexual.</t>
  </si>
  <si>
    <t>Le han dicho frases de carácter sexual que le molesten u ofendan.</t>
  </si>
  <si>
    <t>Ha recibido amenazas verbales o gestos intimidatorios por no aceptar invitaciones o propuestas.</t>
  </si>
  <si>
    <t>Han tomado represalias o la/lo han castigado por haberse negado a propuestas de índole sexual.</t>
  </si>
  <si>
    <t>Ha sufrido roces o tocamientos indeseados por parte de compañeros/as de trabajo o jefes(as).</t>
  </si>
  <si>
    <t>Ha sufrido algún asalto o agresión física por parte de alguien del trabajo.</t>
  </si>
  <si>
    <t>CUADRO 5.4.</t>
  </si>
  <si>
    <t>CUADRO 5.5.</t>
  </si>
  <si>
    <t>Existencia</t>
  </si>
  <si>
    <t>Conocimiento de contenido</t>
  </si>
  <si>
    <t>CUADRO 6.1.</t>
  </si>
  <si>
    <t>Se imparten cursos de inducción institucional acerca de la misión y los objetivos institucionales.</t>
  </si>
  <si>
    <t>Recibió un curso de inducción institucional</t>
  </si>
  <si>
    <t>Le interesa capacitarse en igualdad de género y no discriminación.</t>
  </si>
  <si>
    <t>CUADRO 6.2.</t>
  </si>
  <si>
    <t>Curso de inducción institucional</t>
  </si>
  <si>
    <t>El curso de inducción institucional incluyó principios de respeto, igualdad de género y no discriminación en el quehacer de las y los servidores públicos.</t>
  </si>
  <si>
    <t>Temas de talleres o capacitación recibida</t>
  </si>
  <si>
    <t>Perspectiva de Género</t>
  </si>
  <si>
    <t>Igualdad de Género</t>
  </si>
  <si>
    <t>Derechos de las Mujeres</t>
  </si>
  <si>
    <t>Derechos Humanos</t>
  </si>
  <si>
    <t>No Discriminación</t>
  </si>
  <si>
    <t>Violencia de género</t>
  </si>
  <si>
    <t>Hostigamiento sexual</t>
  </si>
  <si>
    <t>Conciliación trabajo y familia</t>
  </si>
  <si>
    <t>Presupuesto con perspectiva de género</t>
  </si>
  <si>
    <t>Indicadores y planeación con perspectivas de género</t>
  </si>
  <si>
    <t>No ha recibido capacitación en estos temas</t>
  </si>
  <si>
    <t>Menos de 1 año</t>
  </si>
  <si>
    <t>1 a 5 años</t>
  </si>
  <si>
    <t>Años trabajados institución actual</t>
  </si>
  <si>
    <t>Número de ascensos institución actual</t>
  </si>
  <si>
    <t>Tiempo ocupó su puesto anterior</t>
  </si>
  <si>
    <t>Número de ascensos en su institución actual</t>
  </si>
  <si>
    <t xml:space="preserve">Afirmaciones de perspectiva y roles de género </t>
  </si>
  <si>
    <t>Ha sufrido acoso laboral</t>
  </si>
  <si>
    <t>Personal que ha sufrido acoso laboral y que consideran es un problema que merece atención en su institución</t>
  </si>
  <si>
    <t>Frecuencia</t>
  </si>
  <si>
    <t>CUADRO 3.7.</t>
  </si>
  <si>
    <t>Dificultades sobre corresponsabilidad entre la vida laboral, familiar y personal</t>
  </si>
  <si>
    <t>Cuidado y atención de menores de 15 años y/o personas dependentes</t>
  </si>
  <si>
    <t>Participantes por grupos de edad y situación conyugal por sexo.</t>
  </si>
  <si>
    <t>Personas dependientes</t>
  </si>
  <si>
    <t>Cuando usted trabaja, quién cuida de las personas dependientes</t>
  </si>
  <si>
    <t>Condiciones de discriminación</t>
  </si>
  <si>
    <t>Se quejó con su jefe, con alguien de mayor jerarquía o ambos</t>
  </si>
  <si>
    <t>Medidas propuestas</t>
  </si>
  <si>
    <t>Sin tener problemas con su jefe(a), usted puede…</t>
  </si>
  <si>
    <t>Afirmaciones sobre la vida laboral, familiar y personal</t>
  </si>
  <si>
    <t>Percepción de las y los servidores públicos sobre la existencia de permiso o licencia de paternidad en su institución.</t>
  </si>
  <si>
    <t>Percepción de las y los servidores públicos sobre situaciones de hostigamiento y acoso sexual dentro de su institución.</t>
  </si>
  <si>
    <t>Ha sufrido hostigamiento sexual</t>
  </si>
  <si>
    <t>Ha sufrido acoso sexual</t>
  </si>
  <si>
    <t>Sí, un(a) jefe</t>
  </si>
  <si>
    <t>Sí, un(a) compañero(a)</t>
  </si>
  <si>
    <t>Habría denunciado…</t>
  </si>
  <si>
    <t>CUADRO 5.8.</t>
  </si>
  <si>
    <t>CUADRO 5.7.</t>
  </si>
  <si>
    <t>CUADRO 5.6.</t>
  </si>
  <si>
    <t>Capacitación institucional proporcionada a las y los participantes.</t>
  </si>
  <si>
    <t>Temas de talleres o capacitación recibida.</t>
  </si>
  <si>
    <t>Existencia y conocimiento de los ordenamientos institucionales.</t>
  </si>
  <si>
    <t>CUADRO 3.5.</t>
  </si>
  <si>
    <t>Sección  1. Datos del Servidor (a) Público (a).</t>
  </si>
  <si>
    <t>Sección 3. Clima laboral.</t>
  </si>
  <si>
    <t>Sección 4. Corresponsabilidad entre la vida laboral, familiar y personal.</t>
  </si>
  <si>
    <t>Sección 5. Corresponsabilidad entre la vida laboral, familiar y personal.</t>
  </si>
  <si>
    <t>Sección 6. Experiencia de capacitación.</t>
  </si>
  <si>
    <t>Sección 7. Conocimiento del marco normativo.</t>
  </si>
  <si>
    <t>Comentarios.</t>
  </si>
  <si>
    <t>Corresponsabilidad en el cuidado y atención de menores de 15 años  y/o personas dependientes.</t>
  </si>
  <si>
    <t>Número de servidoras(es) públicas(os) por nivel de puesto y tipo de contrato por sexo.</t>
  </si>
  <si>
    <t>Antigüedad del trabajador dentro del sector público y en su institución actual por sexo.</t>
  </si>
  <si>
    <t>Percepción de los temas que se difunden en su institución.</t>
  </si>
  <si>
    <t>Servidoras(es) públicas(os) que han sufrido acoso laboral por su nivel de puesto</t>
  </si>
  <si>
    <t>Frecuencia con la que se presentan situaciones de acoso laboral en su institución.</t>
  </si>
  <si>
    <t>Situaciones de acoso laboral y acciones realizadas por la persona afectada.</t>
  </si>
  <si>
    <t>Acciones afirmativas a favor de la conciliación entre la vida personal, familiar y laboral</t>
  </si>
  <si>
    <t>Percepción sobre la flexibilidad para atender asuntos personales y capacitarse durante el horario laboral.</t>
  </si>
  <si>
    <t>Percepción de la solicitud de permisos para atender necesidades personales, de cuidado de hijos y familiares</t>
  </si>
  <si>
    <t>Participantes que han sufrido hostigamiento y/o acoso sexual por nivel de puesto</t>
  </si>
  <si>
    <t>Percepción de las y los participantes de la existencia de mecanismos encargados de atender casos de hostigamiento y acoso sexual.</t>
  </si>
  <si>
    <t>Percepción de la frecuencia con la que se presentan alguna(s) situación(es) de hostigamiento y acoso sexual en su institución.</t>
  </si>
  <si>
    <t>Participantes que han sufrido hostigamiento y/o acoso sexual por parte de algún(a) compañero(a) y tipo de acción realizada al respecto.</t>
  </si>
  <si>
    <t>Edad promedio</t>
  </si>
  <si>
    <t xml:space="preserve">60 años y más </t>
  </si>
  <si>
    <t>Grupos de edad y nivel máximo de estudios de las(os) servidoras(es) públicas(os) por sexo.</t>
  </si>
  <si>
    <t>CUADRO 1.4.1.</t>
  </si>
  <si>
    <t>Nivel máximo de estudios según el puesto desempeñado de las(os) servidoras(es) públicas(os) por sexo.</t>
  </si>
  <si>
    <t>Sí tiene</t>
  </si>
  <si>
    <t>No tiene</t>
  </si>
  <si>
    <t>Ninguna</t>
  </si>
  <si>
    <t>Percepción sobre clima laboral</t>
  </si>
  <si>
    <t>Ha sido discriminada(o)</t>
  </si>
  <si>
    <t>No contestó</t>
  </si>
  <si>
    <t>No contesto</t>
  </si>
  <si>
    <t>Otro tema con perspectiva de género</t>
  </si>
  <si>
    <t>CUADRO 3.2.1.</t>
  </si>
  <si>
    <t>CUADRO 3.5.1.</t>
  </si>
  <si>
    <t>No conesto</t>
  </si>
  <si>
    <t>Tengo mucha dificultad</t>
  </si>
  <si>
    <t>CUADRO 4.1.1.</t>
  </si>
  <si>
    <t>Percepción ditribución de los tiempos de vida y necesidades de cuidado de hijos y familiares</t>
  </si>
  <si>
    <t>Participantes que han sufrido hostigamiento y/o acoso sexual por parte de su jefe(a) y tipo de acción realizada al respecto.</t>
  </si>
  <si>
    <t>Hostigamiento y/o acoso sexual</t>
  </si>
  <si>
    <t>Sí, un(a) jefe(a)</t>
  </si>
  <si>
    <t>Participantes que han sufrido de alguna situación de hostigamiento y/o acoso sexual y que de contar con protección, acompañamiento o asesoría habrían denunciado.</t>
  </si>
  <si>
    <t>Antigüedad y ascensos del personal en su actual institución.</t>
  </si>
  <si>
    <t>Ascensos del personal en su actual institución.</t>
  </si>
  <si>
    <t>Servidoras(es) públicas(os) que manifestaron haber sido discriminadas(os) laboralmente.</t>
  </si>
  <si>
    <t>Servidoras(es) públicas(os) que manifestaron haber sido discriminadas(os) por su preferencia sexual, condición y/o puesto.</t>
  </si>
  <si>
    <t>Conciliación entre la vida laboral, familiar y personas en relación al número de ascensos.</t>
  </si>
  <si>
    <t>Conciliación entre la vida laboral, familiar y personas según el nivel puesto que desempeña.</t>
  </si>
  <si>
    <t>Participantes que han sufrido hostigamiento y/o acoso sexual según su nivel de puesto.</t>
  </si>
  <si>
    <t>Frecuencia con la que los participantes han sufrido alguna(s) situación(es) de hostigamiento y/o acoso sexual.</t>
  </si>
  <si>
    <t>CUADRO 5.9.</t>
  </si>
  <si>
    <t>Percepción de los temas de igualdad y roles de género.</t>
  </si>
  <si>
    <t>Percepción sobre ingreso, selección y promoción de personal, salarios, prestaciones, ambiente de trabajo y capacitación.</t>
  </si>
  <si>
    <t>Servidoras(es) públicas(os) que manifestaron haber sido discriminadas(os) laboralmente según su nivel de puesto.</t>
  </si>
  <si>
    <t>Participación total, edad promedio y relación mujeres-hombres por ramo y sexo.</t>
  </si>
  <si>
    <t>Porcentaje de mujeres/hombres</t>
  </si>
  <si>
    <t>Participación total, edad promedio y relación mujeres-hombres por institución y sexo.</t>
  </si>
  <si>
    <t>---</t>
  </si>
  <si>
    <t>N/A - No aplica para esa pregunta</t>
  </si>
  <si>
    <t>No especificado</t>
  </si>
  <si>
    <t xml:space="preserve">Nivel de puesto </t>
  </si>
  <si>
    <t>Existencia de Unidad de Igualda de Género</t>
  </si>
  <si>
    <t>Siglas</t>
  </si>
  <si>
    <t>SEMAR</t>
  </si>
  <si>
    <t>--</t>
  </si>
  <si>
    <t>Hostigamiento y acoso sexual</t>
  </si>
  <si>
    <t>CUADRO 8.1.</t>
  </si>
  <si>
    <t xml:space="preserve">Comentarios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</si>
</sst>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 Light"/>
      <family val="2"/>
      <scheme val="major"/>
    </font>
    <font>
      <b/>
      <sz val="11"/>
      <color theme="1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name val="Arial Narrow"/>
      <family val="2"/>
    </font>
    <font>
      <u/>
      <sz val="11"/>
      <color theme="10"/>
      <name val="Calibri"/>
      <family val="2"/>
      <scheme val="minor"/>
    </font>
    <font>
      <b/>
      <sz val="14"/>
      <color theme="1"/>
      <name val="Calibri Light"/>
      <family val="2"/>
      <scheme val="major"/>
    </font>
    <font>
      <b/>
      <sz val="11"/>
      <color theme="0"/>
      <name val="Calibri"/>
      <family val="2"/>
      <scheme val="minor"/>
    </font>
    <font>
      <b/>
      <sz val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rgb="FFFF0000"/>
      <name val="Calibri"/>
      <family val="2"/>
      <scheme val="minor"/>
    </font>
    <font>
      <sz val="11"/>
      <color theme="1"/>
      <name val="Arial Narrow"/>
      <family val="2"/>
    </font>
    <font>
      <sz val="10"/>
      <color rgb="FFFF0000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/>
      <diagonal/>
    </border>
    <border>
      <left/>
      <right/>
      <top/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 style="medium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medium">
        <color theme="2" tint="-0.499984740745262"/>
      </bottom>
      <diagonal/>
    </border>
    <border>
      <left/>
      <right/>
      <top style="medium">
        <color theme="6"/>
      </top>
      <bottom style="thin">
        <color theme="6"/>
      </bottom>
      <diagonal/>
    </border>
    <border>
      <left/>
      <right/>
      <top style="thin">
        <color theme="6"/>
      </top>
      <bottom style="medium">
        <color theme="6"/>
      </bottom>
      <diagonal/>
    </border>
    <border>
      <left/>
      <right/>
      <top style="medium">
        <color theme="6"/>
      </top>
      <bottom style="medium">
        <color theme="6"/>
      </bottom>
      <diagonal/>
    </border>
  </borders>
  <cellStyleXfs count="4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9" fontId="11" fillId="0" borderId="0" applyFont="0" applyFill="0" applyBorder="0" applyAlignment="0" applyProtection="0"/>
  </cellStyleXfs>
  <cellXfs count="37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 vertical="center"/>
    </xf>
    <xf numFmtId="1" fontId="6" fillId="0" borderId="0" xfId="1" applyNumberFormat="1" applyFont="1" applyFill="1" applyBorder="1" applyAlignment="1">
      <alignment horizontal="left" vertical="center" wrapText="1"/>
    </xf>
    <xf numFmtId="3" fontId="5" fillId="0" borderId="0" xfId="0" applyNumberFormat="1" applyFont="1" applyBorder="1" applyAlignment="1">
      <alignment horizontal="right" vertical="center"/>
    </xf>
    <xf numFmtId="2" fontId="6" fillId="0" borderId="0" xfId="1" applyNumberFormat="1" applyFont="1" applyFill="1" applyBorder="1" applyAlignment="1">
      <alignment horizontal="right" vertical="center" wrapText="1"/>
    </xf>
    <xf numFmtId="0" fontId="2" fillId="0" borderId="0" xfId="0" applyFont="1" applyBorder="1"/>
    <xf numFmtId="0" fontId="2" fillId="0" borderId="3" xfId="0" applyFont="1" applyBorder="1"/>
    <xf numFmtId="1" fontId="6" fillId="0" borderId="4" xfId="1" applyNumberFormat="1" applyFont="1" applyFill="1" applyBorder="1" applyAlignment="1">
      <alignment horizontal="left" vertical="center" wrapText="1"/>
    </xf>
    <xf numFmtId="2" fontId="6" fillId="0" borderId="4" xfId="1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/>
    </xf>
    <xf numFmtId="2" fontId="6" fillId="0" borderId="0" xfId="1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1" fontId="6" fillId="0" borderId="0" xfId="1" applyNumberFormat="1" applyFont="1" applyFill="1" applyBorder="1" applyAlignment="1">
      <alignment horizontal="left" vertical="center" wrapText="1" indent="1"/>
    </xf>
    <xf numFmtId="1" fontId="6" fillId="0" borderId="1" xfId="1" applyNumberFormat="1" applyFont="1" applyFill="1" applyBorder="1" applyAlignment="1">
      <alignment horizontal="left" vertical="center" wrapText="1" indent="1"/>
    </xf>
    <xf numFmtId="1" fontId="6" fillId="0" borderId="3" xfId="1" applyNumberFormat="1" applyFont="1" applyFill="1" applyBorder="1" applyAlignment="1">
      <alignment horizontal="left" vertical="center" wrapText="1" indent="1"/>
    </xf>
    <xf numFmtId="1" fontId="6" fillId="0" borderId="0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3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9" fillId="3" borderId="6" xfId="0" applyFont="1" applyFill="1" applyBorder="1" applyAlignment="1">
      <alignment vertical="center" wrapText="1"/>
    </xf>
    <xf numFmtId="1" fontId="6" fillId="0" borderId="0" xfId="1" applyNumberFormat="1" applyFont="1" applyFill="1" applyBorder="1" applyAlignment="1">
      <alignment horizontal="left" vertical="center" wrapText="1" indent="2"/>
    </xf>
    <xf numFmtId="1" fontId="10" fillId="4" borderId="3" xfId="1" applyNumberFormat="1" applyFont="1" applyFill="1" applyBorder="1" applyAlignment="1">
      <alignment horizontal="left" vertical="center" wrapText="1"/>
    </xf>
    <xf numFmtId="2" fontId="10" fillId="4" borderId="3" xfId="1" applyNumberFormat="1" applyFont="1" applyFill="1" applyBorder="1" applyAlignment="1">
      <alignment horizontal="right" vertical="center" wrapText="1"/>
    </xf>
    <xf numFmtId="2" fontId="10" fillId="0" borderId="0" xfId="1" applyNumberFormat="1" applyFont="1" applyFill="1" applyBorder="1" applyAlignment="1">
      <alignment horizontal="right" vertical="center" wrapText="1"/>
    </xf>
    <xf numFmtId="0" fontId="4" fillId="2" borderId="0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5" fillId="0" borderId="0" xfId="0" applyFont="1" applyBorder="1"/>
    <xf numFmtId="0" fontId="4" fillId="0" borderId="4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1" fontId="6" fillId="0" borderId="5" xfId="1" applyNumberFormat="1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vertical="center"/>
    </xf>
    <xf numFmtId="1" fontId="6" fillId="0" borderId="5" xfId="1" applyNumberFormat="1" applyFont="1" applyFill="1" applyBorder="1" applyAlignment="1">
      <alignment horizontal="left" vertical="center" wrapText="1" indent="1"/>
    </xf>
    <xf numFmtId="0" fontId="2" fillId="0" borderId="5" xfId="0" applyFont="1" applyBorder="1" applyAlignment="1">
      <alignment horizontal="center" vertical="center"/>
    </xf>
    <xf numFmtId="1" fontId="6" fillId="0" borderId="4" xfId="1" applyNumberFormat="1" applyFont="1" applyFill="1" applyBorder="1" applyAlignment="1">
      <alignment horizontal="left" vertical="center" wrapText="1" inden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/>
    <xf numFmtId="2" fontId="6" fillId="0" borderId="4" xfId="1" applyNumberFormat="1" applyFont="1" applyFill="1" applyBorder="1" applyAlignment="1">
      <alignment horizontal="center" vertical="center" wrapText="1"/>
    </xf>
    <xf numFmtId="1" fontId="10" fillId="0" borderId="5" xfId="1" applyNumberFormat="1" applyFont="1" applyFill="1" applyBorder="1" applyAlignment="1">
      <alignment horizontal="left" vertical="center" wrapText="1"/>
    </xf>
    <xf numFmtId="3" fontId="4" fillId="0" borderId="5" xfId="0" applyNumberFormat="1" applyFont="1" applyBorder="1" applyAlignment="1">
      <alignment horizontal="right" vertical="center"/>
    </xf>
    <xf numFmtId="3" fontId="5" fillId="0" borderId="4" xfId="0" applyNumberFormat="1" applyFont="1" applyBorder="1" applyAlignment="1">
      <alignment horizontal="right" vertical="center"/>
    </xf>
    <xf numFmtId="1" fontId="10" fillId="0" borderId="5" xfId="1" applyNumberFormat="1" applyFont="1" applyFill="1" applyBorder="1" applyAlignment="1">
      <alignment horizontal="left" vertical="center" wrapText="1" indent="1"/>
    </xf>
    <xf numFmtId="1" fontId="6" fillId="0" borderId="4" xfId="1" applyNumberFormat="1" applyFont="1" applyFill="1" applyBorder="1" applyAlignment="1">
      <alignment horizontal="left" vertical="center" wrapText="1" indent="2"/>
    </xf>
    <xf numFmtId="1" fontId="6" fillId="0" borderId="5" xfId="1" applyNumberFormat="1" applyFont="1" applyFill="1" applyBorder="1" applyAlignment="1">
      <alignment horizontal="center" vertical="center" wrapText="1"/>
    </xf>
    <xf numFmtId="1" fontId="6" fillId="0" borderId="4" xfId="1" applyNumberFormat="1" applyFont="1" applyFill="1" applyBorder="1" applyAlignment="1">
      <alignment horizontal="center" vertical="center" wrapText="1"/>
    </xf>
    <xf numFmtId="2" fontId="10" fillId="0" borderId="5" xfId="1" applyNumberFormat="1" applyFont="1" applyFill="1" applyBorder="1" applyAlignment="1">
      <alignment horizontal="right" vertical="center" wrapText="1"/>
    </xf>
    <xf numFmtId="0" fontId="5" fillId="0" borderId="4" xfId="0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right" vertical="center"/>
    </xf>
    <xf numFmtId="4" fontId="4" fillId="0" borderId="5" xfId="0" applyNumberFormat="1" applyFont="1" applyBorder="1" applyAlignment="1">
      <alignment horizontal="right" vertical="center"/>
    </xf>
    <xf numFmtId="4" fontId="4" fillId="0" borderId="4" xfId="0" applyNumberFormat="1" applyFont="1" applyBorder="1" applyAlignment="1">
      <alignment horizontal="right" vertical="center"/>
    </xf>
    <xf numFmtId="0" fontId="4" fillId="2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7" fillId="0" borderId="0" xfId="2" applyBorder="1" applyAlignment="1">
      <alignment horizontal="left" vertical="center" wrapText="1"/>
    </xf>
    <xf numFmtId="0" fontId="7" fillId="0" borderId="6" xfId="2" applyBorder="1" applyAlignment="1">
      <alignment horizontal="left" vertical="center" wrapText="1" indent="1"/>
    </xf>
    <xf numFmtId="0" fontId="3" fillId="0" borderId="3" xfId="0" applyFont="1" applyBorder="1" applyAlignment="1">
      <alignment vertical="center"/>
    </xf>
    <xf numFmtId="0" fontId="0" fillId="0" borderId="0" xfId="0" applyNumberFormat="1"/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right" vertical="center" indent="1"/>
    </xf>
    <xf numFmtId="0" fontId="4" fillId="0" borderId="5" xfId="0" applyFont="1" applyBorder="1" applyAlignment="1">
      <alignment horizontal="right" vertical="center" indent="1"/>
    </xf>
    <xf numFmtId="3" fontId="5" fillId="0" borderId="0" xfId="0" applyNumberFormat="1" applyFont="1" applyBorder="1" applyAlignment="1">
      <alignment horizontal="right" vertical="center" indent="1"/>
    </xf>
    <xf numFmtId="0" fontId="5" fillId="0" borderId="0" xfId="0" applyFont="1" applyBorder="1" applyAlignment="1">
      <alignment horizontal="right" vertical="center" indent="1"/>
    </xf>
    <xf numFmtId="3" fontId="5" fillId="0" borderId="4" xfId="0" applyNumberFormat="1" applyFont="1" applyBorder="1" applyAlignment="1">
      <alignment horizontal="right" vertical="center" indent="1"/>
    </xf>
    <xf numFmtId="0" fontId="5" fillId="0" borderId="4" xfId="0" applyFont="1" applyBorder="1" applyAlignment="1">
      <alignment horizontal="right" vertical="center" indent="1"/>
    </xf>
    <xf numFmtId="3" fontId="4" fillId="0" borderId="0" xfId="0" applyNumberFormat="1" applyFont="1" applyBorder="1" applyAlignment="1">
      <alignment horizontal="right" vertical="center" indent="1"/>
    </xf>
    <xf numFmtId="3" fontId="4" fillId="0" borderId="4" xfId="0" applyNumberFormat="1" applyFont="1" applyBorder="1" applyAlignment="1">
      <alignment horizontal="right" vertical="center" indent="1"/>
    </xf>
    <xf numFmtId="165" fontId="4" fillId="0" borderId="5" xfId="0" applyNumberFormat="1" applyFont="1" applyBorder="1" applyAlignment="1">
      <alignment horizontal="right" vertical="center" indent="1"/>
    </xf>
    <xf numFmtId="3" fontId="4" fillId="4" borderId="0" xfId="0" applyNumberFormat="1" applyFont="1" applyFill="1" applyBorder="1" applyAlignment="1">
      <alignment horizontal="center" vertical="center"/>
    </xf>
    <xf numFmtId="3" fontId="4" fillId="4" borderId="0" xfId="0" applyNumberFormat="1" applyFont="1" applyFill="1" applyBorder="1" applyAlignment="1">
      <alignment vertical="center"/>
    </xf>
    <xf numFmtId="3" fontId="5" fillId="0" borderId="5" xfId="0" applyNumberFormat="1" applyFont="1" applyBorder="1" applyAlignment="1">
      <alignment horizontal="right" vertical="center" indent="1"/>
    </xf>
    <xf numFmtId="3" fontId="4" fillId="0" borderId="3" xfId="0" applyNumberFormat="1" applyFont="1" applyBorder="1" applyAlignment="1">
      <alignment horizontal="right" vertical="center" indent="1"/>
    </xf>
    <xf numFmtId="3" fontId="5" fillId="0" borderId="3" xfId="0" applyNumberFormat="1" applyFont="1" applyBorder="1" applyAlignment="1">
      <alignment horizontal="right" vertical="center" indent="1"/>
    </xf>
    <xf numFmtId="3" fontId="4" fillId="0" borderId="1" xfId="0" applyNumberFormat="1" applyFont="1" applyBorder="1" applyAlignment="1">
      <alignment horizontal="right" vertical="center" indent="1"/>
    </xf>
    <xf numFmtId="1" fontId="10" fillId="0" borderId="0" xfId="1" applyNumberFormat="1" applyFont="1" applyFill="1" applyBorder="1" applyAlignment="1">
      <alignment horizontal="left" vertical="center" wrapText="1" indent="1"/>
    </xf>
    <xf numFmtId="0" fontId="4" fillId="2" borderId="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1" fontId="10" fillId="0" borderId="0" xfId="1" applyNumberFormat="1" applyFont="1" applyFill="1" applyBorder="1" applyAlignment="1">
      <alignment vertical="center" wrapText="1"/>
    </xf>
    <xf numFmtId="3" fontId="10" fillId="0" borderId="5" xfId="1" applyNumberFormat="1" applyFont="1" applyFill="1" applyBorder="1" applyAlignment="1">
      <alignment horizontal="right" vertical="center" wrapText="1"/>
    </xf>
    <xf numFmtId="3" fontId="10" fillId="0" borderId="0" xfId="1" applyNumberFormat="1" applyFont="1" applyFill="1" applyBorder="1" applyAlignment="1">
      <alignment vertical="center" wrapText="1"/>
    </xf>
    <xf numFmtId="3" fontId="10" fillId="0" borderId="0" xfId="1" applyNumberFormat="1" applyFont="1" applyFill="1" applyBorder="1" applyAlignment="1">
      <alignment horizontal="right" vertical="center" wrapText="1"/>
    </xf>
    <xf numFmtId="3" fontId="6" fillId="0" borderId="0" xfId="1" applyNumberFormat="1" applyFont="1" applyFill="1" applyBorder="1" applyAlignment="1">
      <alignment vertical="center" wrapText="1"/>
    </xf>
    <xf numFmtId="3" fontId="6" fillId="0" borderId="0" xfId="1" applyNumberFormat="1" applyFont="1" applyFill="1" applyBorder="1" applyAlignment="1">
      <alignment horizontal="right" vertical="center" wrapText="1"/>
    </xf>
    <xf numFmtId="3" fontId="6" fillId="0" borderId="0" xfId="1" applyNumberFormat="1" applyFont="1" applyFill="1" applyBorder="1" applyAlignment="1">
      <alignment horizontal="center" vertical="center" wrapText="1"/>
    </xf>
    <xf numFmtId="3" fontId="10" fillId="0" borderId="4" xfId="1" applyNumberFormat="1" applyFont="1" applyFill="1" applyBorder="1" applyAlignment="1">
      <alignment vertical="center" wrapText="1"/>
    </xf>
    <xf numFmtId="3" fontId="6" fillId="0" borderId="4" xfId="1" applyNumberFormat="1" applyFont="1" applyFill="1" applyBorder="1" applyAlignment="1">
      <alignment vertical="center" wrapText="1"/>
    </xf>
    <xf numFmtId="3" fontId="6" fillId="0" borderId="4" xfId="1" applyNumberFormat="1" applyFont="1" applyFill="1" applyBorder="1" applyAlignment="1">
      <alignment horizontal="right" vertical="center" wrapText="1"/>
    </xf>
    <xf numFmtId="3" fontId="2" fillId="0" borderId="0" xfId="0" applyNumberFormat="1" applyFont="1"/>
    <xf numFmtId="3" fontId="6" fillId="0" borderId="5" xfId="1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5" fillId="0" borderId="5" xfId="0" applyFont="1" applyBorder="1"/>
    <xf numFmtId="3" fontId="5" fillId="0" borderId="0" xfId="0" applyNumberFormat="1" applyFont="1" applyAlignment="1">
      <alignment horizontal="center" vertical="center"/>
    </xf>
    <xf numFmtId="0" fontId="5" fillId="0" borderId="3" xfId="0" applyFont="1" applyBorder="1"/>
    <xf numFmtId="0" fontId="4" fillId="0" borderId="5" xfId="0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5" fillId="0" borderId="0" xfId="0" applyNumberFormat="1" applyFont="1" applyBorder="1" applyAlignment="1">
      <alignment horizontal="center" vertical="center"/>
    </xf>
    <xf numFmtId="3" fontId="5" fillId="0" borderId="4" xfId="0" applyNumberFormat="1" applyFont="1" applyBorder="1" applyAlignment="1">
      <alignment horizontal="center" vertical="center"/>
    </xf>
    <xf numFmtId="3" fontId="10" fillId="0" borderId="4" xfId="1" applyNumberFormat="1" applyFont="1" applyFill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/>
    </xf>
    <xf numFmtId="3" fontId="5" fillId="0" borderId="5" xfId="0" applyNumberFormat="1" applyFont="1" applyBorder="1" applyAlignment="1">
      <alignment horizontal="right" vertical="center"/>
    </xf>
    <xf numFmtId="3" fontId="4" fillId="0" borderId="0" xfId="0" applyNumberFormat="1" applyFont="1" applyBorder="1" applyAlignment="1">
      <alignment horizontal="right" vertical="center"/>
    </xf>
    <xf numFmtId="3" fontId="4" fillId="0" borderId="4" xfId="0" applyNumberFormat="1" applyFont="1" applyBorder="1" applyAlignment="1">
      <alignment horizontal="right" vertical="center"/>
    </xf>
    <xf numFmtId="3" fontId="4" fillId="0" borderId="5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/>
    </xf>
    <xf numFmtId="3" fontId="4" fillId="4" borderId="5" xfId="0" applyNumberFormat="1" applyFont="1" applyFill="1" applyBorder="1" applyAlignment="1">
      <alignment vertical="center"/>
    </xf>
    <xf numFmtId="3" fontId="4" fillId="4" borderId="5" xfId="0" applyNumberFormat="1" applyFont="1" applyFill="1" applyBorder="1" applyAlignment="1">
      <alignment horizontal="center" vertical="center"/>
    </xf>
    <xf numFmtId="3" fontId="5" fillId="5" borderId="0" xfId="0" applyNumberFormat="1" applyFont="1" applyFill="1" applyBorder="1" applyAlignment="1">
      <alignment vertical="center"/>
    </xf>
    <xf numFmtId="3" fontId="4" fillId="5" borderId="0" xfId="0" applyNumberFormat="1" applyFont="1" applyFill="1" applyBorder="1" applyAlignment="1">
      <alignment horizontal="center" vertical="center"/>
    </xf>
    <xf numFmtId="3" fontId="5" fillId="5" borderId="4" xfId="0" applyNumberFormat="1" applyFont="1" applyFill="1" applyBorder="1" applyAlignment="1">
      <alignment vertical="center"/>
    </xf>
    <xf numFmtId="3" fontId="4" fillId="5" borderId="4" xfId="0" applyNumberFormat="1" applyFont="1" applyFill="1" applyBorder="1" applyAlignment="1">
      <alignment horizontal="center" vertical="center"/>
    </xf>
    <xf numFmtId="3" fontId="4" fillId="5" borderId="0" xfId="0" applyNumberFormat="1" applyFont="1" applyFill="1" applyBorder="1" applyAlignment="1">
      <alignment vertical="center"/>
    </xf>
    <xf numFmtId="3" fontId="5" fillId="0" borderId="0" xfId="0" applyNumberFormat="1" applyFont="1" applyBorder="1" applyAlignment="1">
      <alignment horizontal="right"/>
    </xf>
    <xf numFmtId="3" fontId="5" fillId="0" borderId="0" xfId="0" applyNumberFormat="1" applyFont="1"/>
    <xf numFmtId="3" fontId="4" fillId="0" borderId="0" xfId="0" applyNumberFormat="1" applyFont="1" applyBorder="1" applyAlignment="1">
      <alignment vertical="center"/>
    </xf>
    <xf numFmtId="3" fontId="4" fillId="0" borderId="4" xfId="0" applyNumberFormat="1" applyFont="1" applyBorder="1" applyAlignment="1">
      <alignment vertical="center"/>
    </xf>
    <xf numFmtId="3" fontId="10" fillId="0" borderId="5" xfId="1" applyNumberFormat="1" applyFont="1" applyFill="1" applyBorder="1" applyAlignment="1">
      <alignment horizontal="center" vertical="center" wrapText="1"/>
    </xf>
    <xf numFmtId="3" fontId="10" fillId="0" borderId="5" xfId="1" applyNumberFormat="1" applyFont="1" applyFill="1" applyBorder="1" applyAlignment="1">
      <alignment horizontal="left" vertical="center" wrapText="1"/>
    </xf>
    <xf numFmtId="3" fontId="4" fillId="0" borderId="5" xfId="0" applyNumberFormat="1" applyFont="1" applyBorder="1"/>
    <xf numFmtId="3" fontId="5" fillId="0" borderId="4" xfId="0" applyNumberFormat="1" applyFont="1" applyBorder="1"/>
    <xf numFmtId="3" fontId="4" fillId="0" borderId="4" xfId="0" applyNumberFormat="1" applyFont="1" applyBorder="1"/>
    <xf numFmtId="3" fontId="5" fillId="0" borderId="0" xfId="0" applyNumberFormat="1" applyFont="1" applyBorder="1"/>
    <xf numFmtId="3" fontId="4" fillId="0" borderId="0" xfId="0" applyNumberFormat="1" applyFont="1" applyFill="1" applyBorder="1"/>
    <xf numFmtId="3" fontId="4" fillId="0" borderId="0" xfId="0" applyNumberFormat="1" applyFont="1" applyFill="1" applyBorder="1" applyAlignment="1">
      <alignment vertical="center"/>
    </xf>
    <xf numFmtId="3" fontId="4" fillId="0" borderId="4" xfId="0" applyNumberFormat="1" applyFont="1" applyFill="1" applyBorder="1" applyAlignment="1">
      <alignment vertical="center"/>
    </xf>
    <xf numFmtId="3" fontId="5" fillId="0" borderId="4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9" fontId="5" fillId="0" borderId="0" xfId="3" applyFont="1"/>
    <xf numFmtId="0" fontId="13" fillId="0" borderId="0" xfId="0" applyFont="1"/>
    <xf numFmtId="0" fontId="13" fillId="0" borderId="0" xfId="0" applyNumberFormat="1" applyFont="1"/>
    <xf numFmtId="9" fontId="13" fillId="0" borderId="0" xfId="3" applyFont="1"/>
    <xf numFmtId="0" fontId="14" fillId="0" borderId="0" xfId="0" applyFont="1"/>
    <xf numFmtId="0" fontId="4" fillId="0" borderId="5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9" fontId="5" fillId="0" borderId="4" xfId="3" applyFont="1" applyBorder="1" applyAlignment="1">
      <alignment horizontal="right" vertical="center" indent="1"/>
    </xf>
    <xf numFmtId="9" fontId="4" fillId="0" borderId="4" xfId="3" applyFont="1" applyBorder="1" applyAlignment="1">
      <alignment horizontal="right" vertical="center" indent="1"/>
    </xf>
    <xf numFmtId="0" fontId="5" fillId="0" borderId="5" xfId="0" applyFont="1" applyBorder="1" applyAlignment="1">
      <alignment horizontal="right" vertical="center" indent="1"/>
    </xf>
    <xf numFmtId="164" fontId="5" fillId="0" borderId="4" xfId="0" applyNumberFormat="1" applyFont="1" applyBorder="1" applyAlignment="1">
      <alignment horizontal="right" vertical="center" indent="1"/>
    </xf>
    <xf numFmtId="164" fontId="4" fillId="0" borderId="4" xfId="0" applyNumberFormat="1" applyFont="1" applyBorder="1" applyAlignment="1">
      <alignment horizontal="right" vertical="center"/>
    </xf>
    <xf numFmtId="165" fontId="5" fillId="0" borderId="4" xfId="0" applyNumberFormat="1" applyFont="1" applyBorder="1" applyAlignment="1">
      <alignment horizontal="right" vertical="center" indent="1"/>
    </xf>
    <xf numFmtId="166" fontId="5" fillId="0" borderId="0" xfId="3" applyNumberFormat="1" applyFont="1" applyBorder="1" applyAlignment="1">
      <alignment horizontal="right" vertical="center" indent="1"/>
    </xf>
    <xf numFmtId="166" fontId="5" fillId="0" borderId="0" xfId="3" quotePrefix="1" applyNumberFormat="1" applyFont="1" applyBorder="1" applyAlignment="1">
      <alignment horizontal="right" vertical="center" indent="1"/>
    </xf>
    <xf numFmtId="166" fontId="5" fillId="0" borderId="4" xfId="3" applyNumberFormat="1" applyFont="1" applyBorder="1" applyAlignment="1">
      <alignment horizontal="right" vertical="center" indent="1"/>
    </xf>
    <xf numFmtId="166" fontId="5" fillId="0" borderId="4" xfId="3" quotePrefix="1" applyNumberFormat="1" applyFont="1" applyBorder="1" applyAlignment="1">
      <alignment horizontal="right" vertical="center" indent="1"/>
    </xf>
    <xf numFmtId="166" fontId="4" fillId="0" borderId="0" xfId="3" applyNumberFormat="1" applyFont="1" applyBorder="1" applyAlignment="1">
      <alignment horizontal="right" vertical="center" indent="1"/>
    </xf>
    <xf numFmtId="166" fontId="4" fillId="0" borderId="4" xfId="3" applyNumberFormat="1" applyFont="1" applyBorder="1" applyAlignment="1">
      <alignment horizontal="right" vertical="center" indent="1"/>
    </xf>
    <xf numFmtId="166" fontId="4" fillId="0" borderId="0" xfId="3" applyNumberFormat="1" applyFont="1" applyBorder="1" applyAlignment="1">
      <alignment horizontal="right" vertical="center"/>
    </xf>
    <xf numFmtId="166" fontId="5" fillId="0" borderId="0" xfId="3" applyNumberFormat="1" applyFont="1" applyBorder="1" applyAlignment="1">
      <alignment horizontal="right" vertical="center"/>
    </xf>
    <xf numFmtId="166" fontId="5" fillId="0" borderId="0" xfId="3" quotePrefix="1" applyNumberFormat="1" applyFont="1" applyBorder="1" applyAlignment="1">
      <alignment horizontal="right" vertical="center"/>
    </xf>
    <xf numFmtId="166" fontId="4" fillId="0" borderId="4" xfId="3" applyNumberFormat="1" applyFont="1" applyBorder="1" applyAlignment="1">
      <alignment horizontal="right" vertical="center"/>
    </xf>
    <xf numFmtId="166" fontId="5" fillId="0" borderId="4" xfId="3" quotePrefix="1" applyNumberFormat="1" applyFont="1" applyBorder="1" applyAlignment="1">
      <alignment horizontal="right" vertical="center"/>
    </xf>
    <xf numFmtId="166" fontId="5" fillId="0" borderId="4" xfId="3" applyNumberFormat="1" applyFont="1" applyBorder="1" applyAlignment="1">
      <alignment horizontal="right" vertical="center"/>
    </xf>
    <xf numFmtId="166" fontId="4" fillId="0" borderId="5" xfId="3" applyNumberFormat="1" applyFont="1" applyBorder="1" applyAlignment="1">
      <alignment horizontal="right" vertical="center"/>
    </xf>
    <xf numFmtId="10" fontId="4" fillId="0" borderId="0" xfId="3" applyNumberFormat="1" applyFont="1" applyBorder="1" applyAlignment="1">
      <alignment horizontal="right" vertical="center"/>
    </xf>
    <xf numFmtId="10" fontId="5" fillId="0" borderId="0" xfId="3" applyNumberFormat="1" applyFont="1" applyBorder="1" applyAlignment="1">
      <alignment horizontal="right" vertical="center"/>
    </xf>
    <xf numFmtId="10" fontId="4" fillId="0" borderId="4" xfId="3" applyNumberFormat="1" applyFont="1" applyBorder="1" applyAlignment="1">
      <alignment horizontal="right" vertical="center"/>
    </xf>
    <xf numFmtId="10" fontId="5" fillId="0" borderId="4" xfId="3" quotePrefix="1" applyNumberFormat="1" applyFont="1" applyBorder="1" applyAlignment="1">
      <alignment horizontal="right" vertical="center"/>
    </xf>
    <xf numFmtId="10" fontId="4" fillId="0" borderId="4" xfId="3" quotePrefix="1" applyNumberFormat="1" applyFont="1" applyBorder="1" applyAlignment="1">
      <alignment horizontal="right" vertical="center"/>
    </xf>
    <xf numFmtId="166" fontId="10" fillId="0" borderId="5" xfId="1" applyNumberFormat="1" applyFont="1" applyFill="1" applyBorder="1" applyAlignment="1">
      <alignment horizontal="left" vertical="center" wrapText="1"/>
    </xf>
    <xf numFmtId="166" fontId="6" fillId="0" borderId="0" xfId="1" applyNumberFormat="1" applyFont="1" applyFill="1" applyBorder="1" applyAlignment="1">
      <alignment horizontal="left" vertical="center" wrapText="1"/>
    </xf>
    <xf numFmtId="166" fontId="2" fillId="0" borderId="0" xfId="0" applyNumberFormat="1" applyFont="1" applyBorder="1" applyAlignment="1">
      <alignment horizontal="center" vertical="center"/>
    </xf>
    <xf numFmtId="166" fontId="4" fillId="0" borderId="0" xfId="3" quotePrefix="1" applyNumberFormat="1" applyFont="1" applyBorder="1" applyAlignment="1">
      <alignment horizontal="right" vertical="center"/>
    </xf>
    <xf numFmtId="166" fontId="4" fillId="0" borderId="4" xfId="0" applyNumberFormat="1" applyFont="1" applyBorder="1" applyAlignment="1">
      <alignment horizontal="right" vertical="center"/>
    </xf>
    <xf numFmtId="166" fontId="4" fillId="0" borderId="4" xfId="3" quotePrefix="1" applyNumberFormat="1" applyFont="1" applyBorder="1" applyAlignment="1">
      <alignment horizontal="right" vertical="center"/>
    </xf>
    <xf numFmtId="10" fontId="5" fillId="0" borderId="4" xfId="3" applyNumberFormat="1" applyFont="1" applyBorder="1" applyAlignment="1">
      <alignment horizontal="right" vertical="center"/>
    </xf>
    <xf numFmtId="166" fontId="4" fillId="6" borderId="0" xfId="3" applyNumberFormat="1" applyFont="1" applyFill="1" applyBorder="1" applyAlignment="1">
      <alignment horizontal="right" vertical="center"/>
    </xf>
    <xf numFmtId="166" fontId="4" fillId="6" borderId="5" xfId="3" applyNumberFormat="1" applyFont="1" applyFill="1" applyBorder="1" applyAlignment="1">
      <alignment horizontal="right" vertical="center"/>
    </xf>
    <xf numFmtId="166" fontId="4" fillId="0" borderId="5" xfId="3" applyNumberFormat="1" applyFont="1" applyFill="1" applyBorder="1" applyAlignment="1">
      <alignment horizontal="right" vertical="center"/>
    </xf>
    <xf numFmtId="166" fontId="4" fillId="0" borderId="0" xfId="3" applyNumberFormat="1" applyFont="1" applyFill="1" applyBorder="1" applyAlignment="1">
      <alignment horizontal="right" vertical="center"/>
    </xf>
    <xf numFmtId="166" fontId="4" fillId="0" borderId="4" xfId="3" quotePrefix="1" applyNumberFormat="1" applyFont="1" applyFill="1" applyBorder="1" applyAlignment="1">
      <alignment horizontal="right" vertical="center"/>
    </xf>
    <xf numFmtId="166" fontId="4" fillId="0" borderId="5" xfId="3" applyNumberFormat="1" applyFont="1" applyBorder="1" applyAlignment="1">
      <alignment horizontal="right" vertical="center" indent="1"/>
    </xf>
    <xf numFmtId="166" fontId="5" fillId="0" borderId="0" xfId="3" applyNumberFormat="1" applyFont="1" applyFill="1" applyBorder="1" applyAlignment="1">
      <alignment horizontal="right" vertical="center"/>
    </xf>
    <xf numFmtId="166" fontId="5" fillId="0" borderId="0" xfId="3" quotePrefix="1" applyNumberFormat="1" applyFont="1" applyFill="1" applyBorder="1" applyAlignment="1">
      <alignment horizontal="right" vertical="center"/>
    </xf>
    <xf numFmtId="166" fontId="5" fillId="0" borderId="4" xfId="3" quotePrefix="1" applyNumberFormat="1" applyFont="1" applyFill="1" applyBorder="1" applyAlignment="1">
      <alignment horizontal="right" vertical="center"/>
    </xf>
    <xf numFmtId="166" fontId="4" fillId="0" borderId="0" xfId="3" quotePrefix="1" applyNumberFormat="1" applyFont="1" applyBorder="1" applyAlignment="1">
      <alignment horizontal="right" vertical="center" indent="1"/>
    </xf>
    <xf numFmtId="166" fontId="4" fillId="0" borderId="9" xfId="3" applyNumberFormat="1" applyFont="1" applyBorder="1" applyAlignment="1">
      <alignment horizontal="right" vertical="center"/>
    </xf>
    <xf numFmtId="166" fontId="4" fillId="6" borderId="5" xfId="3" applyNumberFormat="1" applyFont="1" applyFill="1" applyBorder="1" applyAlignment="1">
      <alignment horizontal="right" vertical="center" indent="1"/>
    </xf>
    <xf numFmtId="166" fontId="4" fillId="6" borderId="0" xfId="3" applyNumberFormat="1" applyFont="1" applyFill="1" applyBorder="1" applyAlignment="1">
      <alignment horizontal="right" vertical="center" indent="1"/>
    </xf>
    <xf numFmtId="10" fontId="4" fillId="0" borderId="0" xfId="3" applyNumberFormat="1" applyFont="1" applyBorder="1" applyAlignment="1">
      <alignment horizontal="right" vertical="center" indent="1"/>
    </xf>
    <xf numFmtId="10" fontId="4" fillId="6" borderId="0" xfId="3" applyNumberFormat="1" applyFont="1" applyFill="1" applyBorder="1" applyAlignment="1">
      <alignment horizontal="right" vertical="center" indent="1"/>
    </xf>
    <xf numFmtId="10" fontId="5" fillId="0" borderId="0" xfId="3" applyNumberFormat="1" applyFont="1" applyBorder="1" applyAlignment="1">
      <alignment horizontal="right" vertical="center" indent="1"/>
    </xf>
    <xf numFmtId="10" fontId="5" fillId="0" borderId="0" xfId="3" quotePrefix="1" applyNumberFormat="1" applyFont="1" applyBorder="1" applyAlignment="1">
      <alignment horizontal="right" vertical="center" indent="1"/>
    </xf>
    <xf numFmtId="3" fontId="4" fillId="0" borderId="0" xfId="0" quotePrefix="1" applyNumberFormat="1" applyFont="1" applyBorder="1" applyAlignment="1">
      <alignment horizontal="right" vertical="center" indent="1"/>
    </xf>
    <xf numFmtId="3" fontId="5" fillId="0" borderId="0" xfId="0" quotePrefix="1" applyNumberFormat="1" applyFont="1" applyBorder="1" applyAlignment="1">
      <alignment horizontal="right" vertical="center" indent="1"/>
    </xf>
    <xf numFmtId="3" fontId="5" fillId="0" borderId="4" xfId="0" quotePrefix="1" applyNumberFormat="1" applyFont="1" applyBorder="1" applyAlignment="1">
      <alignment horizontal="right" vertical="center" indent="1"/>
    </xf>
    <xf numFmtId="3" fontId="4" fillId="0" borderId="5" xfId="0" quotePrefix="1" applyNumberFormat="1" applyFont="1" applyBorder="1" applyAlignment="1">
      <alignment horizontal="right" vertical="center" indent="1"/>
    </xf>
    <xf numFmtId="166" fontId="4" fillId="0" borderId="5" xfId="3" quotePrefix="1" applyNumberFormat="1" applyFont="1" applyBorder="1" applyAlignment="1">
      <alignment horizontal="right" vertical="center" indent="1"/>
    </xf>
    <xf numFmtId="3" fontId="5" fillId="0" borderId="4" xfId="0" quotePrefix="1" applyNumberFormat="1" applyFont="1" applyBorder="1" applyAlignment="1">
      <alignment horizontal="right" vertical="center"/>
    </xf>
    <xf numFmtId="3" fontId="5" fillId="0" borderId="0" xfId="0" quotePrefix="1" applyNumberFormat="1" applyFont="1" applyBorder="1" applyAlignment="1">
      <alignment horizontal="right" vertical="center"/>
    </xf>
    <xf numFmtId="3" fontId="4" fillId="0" borderId="4" xfId="0" quotePrefix="1" applyNumberFormat="1" applyFont="1" applyBorder="1" applyAlignment="1">
      <alignment horizontal="right" vertical="center" indent="1"/>
    </xf>
    <xf numFmtId="10" fontId="4" fillId="0" borderId="0" xfId="0" quotePrefix="1" applyNumberFormat="1" applyFont="1" applyBorder="1" applyAlignment="1">
      <alignment horizontal="right" vertical="center" indent="1"/>
    </xf>
    <xf numFmtId="10" fontId="5" fillId="0" borderId="0" xfId="0" quotePrefix="1" applyNumberFormat="1" applyFont="1" applyBorder="1" applyAlignment="1">
      <alignment horizontal="right" vertical="center" indent="1"/>
    </xf>
    <xf numFmtId="10" fontId="4" fillId="0" borderId="4" xfId="0" applyNumberFormat="1" applyFont="1" applyBorder="1" applyAlignment="1">
      <alignment horizontal="right" vertical="center" indent="1"/>
    </xf>
    <xf numFmtId="10" fontId="5" fillId="0" borderId="4" xfId="0" applyNumberFormat="1" applyFont="1" applyBorder="1" applyAlignment="1">
      <alignment horizontal="right" vertical="center" indent="1"/>
    </xf>
    <xf numFmtId="166" fontId="5" fillId="0" borderId="4" xfId="0" applyNumberFormat="1" applyFont="1" applyBorder="1" applyAlignment="1">
      <alignment horizontal="right" vertical="center" indent="1"/>
    </xf>
    <xf numFmtId="10" fontId="4" fillId="0" borderId="4" xfId="3" applyNumberFormat="1" applyFont="1" applyBorder="1" applyAlignment="1">
      <alignment horizontal="right" vertical="center" indent="1"/>
    </xf>
    <xf numFmtId="10" fontId="5" fillId="0" borderId="4" xfId="3" applyNumberFormat="1" applyFont="1" applyBorder="1" applyAlignment="1">
      <alignment horizontal="right" vertical="center" indent="1"/>
    </xf>
    <xf numFmtId="10" fontId="4" fillId="0" borderId="0" xfId="3" applyNumberFormat="1" applyFont="1" applyFill="1" applyBorder="1" applyAlignment="1">
      <alignment horizontal="right" vertical="center"/>
    </xf>
    <xf numFmtId="10" fontId="5" fillId="0" borderId="0" xfId="3" applyNumberFormat="1" applyFont="1" applyFill="1" applyBorder="1" applyAlignment="1">
      <alignment horizontal="right" vertical="center"/>
    </xf>
    <xf numFmtId="10" fontId="5" fillId="0" borderId="4" xfId="3" quotePrefix="1" applyNumberFormat="1" applyFont="1" applyBorder="1" applyAlignment="1">
      <alignment horizontal="right" vertical="center" indent="1"/>
    </xf>
    <xf numFmtId="10" fontId="4" fillId="0" borderId="4" xfId="3" quotePrefix="1" applyNumberFormat="1" applyFont="1" applyFill="1" applyBorder="1" applyAlignment="1">
      <alignment horizontal="right" vertical="center"/>
    </xf>
    <xf numFmtId="10" fontId="2" fillId="0" borderId="4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right" vertical="center" indent="1"/>
    </xf>
    <xf numFmtId="164" fontId="5" fillId="0" borderId="4" xfId="0" applyNumberFormat="1" applyFont="1" applyBorder="1" applyAlignment="1">
      <alignment horizontal="right" vertical="center"/>
    </xf>
    <xf numFmtId="10" fontId="4" fillId="0" borderId="0" xfId="3" quotePrefix="1" applyNumberFormat="1" applyFont="1" applyBorder="1" applyAlignment="1">
      <alignment horizontal="right" vertical="center" indent="1"/>
    </xf>
    <xf numFmtId="166" fontId="4" fillId="0" borderId="0" xfId="3" applyNumberFormat="1" applyFont="1" applyFill="1" applyBorder="1" applyAlignment="1">
      <alignment horizontal="right" vertical="center" indent="1"/>
    </xf>
    <xf numFmtId="166" fontId="5" fillId="0" borderId="5" xfId="3" applyNumberFormat="1" applyFont="1" applyBorder="1" applyAlignment="1">
      <alignment horizontal="right" vertical="center" indent="1"/>
    </xf>
    <xf numFmtId="166" fontId="5" fillId="6" borderId="0" xfId="3" applyNumberFormat="1" applyFont="1" applyFill="1" applyBorder="1" applyAlignment="1">
      <alignment horizontal="right" vertical="center" indent="1"/>
    </xf>
    <xf numFmtId="166" fontId="5" fillId="0" borderId="0" xfId="3" applyNumberFormat="1" applyFont="1" applyFill="1" applyBorder="1" applyAlignment="1">
      <alignment horizontal="right" vertical="center" indent="1"/>
    </xf>
    <xf numFmtId="166" fontId="10" fillId="0" borderId="5" xfId="3" applyNumberFormat="1" applyFont="1" applyFill="1" applyBorder="1" applyAlignment="1">
      <alignment horizontal="right" vertical="center" wrapText="1"/>
    </xf>
    <xf numFmtId="166" fontId="10" fillId="0" borderId="0" xfId="3" applyNumberFormat="1" applyFont="1" applyFill="1" applyBorder="1" applyAlignment="1">
      <alignment vertical="center" wrapText="1"/>
    </xf>
    <xf numFmtId="166" fontId="10" fillId="0" borderId="4" xfId="3" applyNumberFormat="1" applyFont="1" applyFill="1" applyBorder="1" applyAlignment="1">
      <alignment vertical="center" wrapText="1"/>
    </xf>
    <xf numFmtId="166" fontId="6" fillId="0" borderId="0" xfId="3" applyNumberFormat="1" applyFont="1" applyFill="1" applyBorder="1" applyAlignment="1">
      <alignment vertical="center" wrapText="1"/>
    </xf>
    <xf numFmtId="166" fontId="6" fillId="0" borderId="4" xfId="3" applyNumberFormat="1" applyFont="1" applyFill="1" applyBorder="1" applyAlignment="1">
      <alignment vertical="center" wrapText="1"/>
    </xf>
    <xf numFmtId="3" fontId="10" fillId="0" borderId="0" xfId="1" quotePrefix="1" applyNumberFormat="1" applyFont="1" applyFill="1" applyBorder="1" applyAlignment="1">
      <alignment horizontal="right" vertical="center" wrapText="1"/>
    </xf>
    <xf numFmtId="3" fontId="10" fillId="0" borderId="4" xfId="1" quotePrefix="1" applyNumberFormat="1" applyFont="1" applyFill="1" applyBorder="1" applyAlignment="1">
      <alignment horizontal="right" vertical="center" wrapText="1"/>
    </xf>
    <xf numFmtId="3" fontId="6" fillId="0" borderId="0" xfId="1" quotePrefix="1" applyNumberFormat="1" applyFont="1" applyFill="1" applyBorder="1" applyAlignment="1">
      <alignment horizontal="right" vertical="center" wrapText="1"/>
    </xf>
    <xf numFmtId="3" fontId="6" fillId="0" borderId="4" xfId="1" quotePrefix="1" applyNumberFormat="1" applyFont="1" applyFill="1" applyBorder="1" applyAlignment="1">
      <alignment horizontal="right" vertical="center" wrapText="1"/>
    </xf>
    <xf numFmtId="166" fontId="6" fillId="0" borderId="0" xfId="3" quotePrefix="1" applyNumberFormat="1" applyFont="1" applyFill="1" applyBorder="1" applyAlignment="1">
      <alignment horizontal="right" vertical="center" wrapText="1"/>
    </xf>
    <xf numFmtId="10" fontId="6" fillId="0" borderId="0" xfId="3" applyNumberFormat="1" applyFont="1" applyFill="1" applyBorder="1" applyAlignment="1">
      <alignment vertical="center" wrapText="1"/>
    </xf>
    <xf numFmtId="10" fontId="10" fillId="0" borderId="0" xfId="3" applyNumberFormat="1" applyFont="1" applyFill="1" applyBorder="1" applyAlignment="1">
      <alignment vertical="center" wrapText="1"/>
    </xf>
    <xf numFmtId="10" fontId="6" fillId="0" borderId="0" xfId="3" quotePrefix="1" applyNumberFormat="1" applyFont="1" applyFill="1" applyBorder="1" applyAlignment="1">
      <alignment horizontal="right" vertical="center" wrapText="1"/>
    </xf>
    <xf numFmtId="166" fontId="10" fillId="0" borderId="0" xfId="3" quotePrefix="1" applyNumberFormat="1" applyFont="1" applyFill="1" applyBorder="1" applyAlignment="1">
      <alignment horizontal="right" vertical="center" wrapText="1"/>
    </xf>
    <xf numFmtId="10" fontId="10" fillId="0" borderId="0" xfId="3" quotePrefix="1" applyNumberFormat="1" applyFont="1" applyFill="1" applyBorder="1" applyAlignment="1">
      <alignment horizontal="right" vertical="center" wrapText="1"/>
    </xf>
    <xf numFmtId="10" fontId="10" fillId="0" borderId="4" xfId="3" applyNumberFormat="1" applyFont="1" applyFill="1" applyBorder="1" applyAlignment="1">
      <alignment vertical="center" wrapText="1"/>
    </xf>
    <xf numFmtId="166" fontId="6" fillId="0" borderId="4" xfId="3" quotePrefix="1" applyNumberFormat="1" applyFont="1" applyFill="1" applyBorder="1" applyAlignment="1">
      <alignment horizontal="right" vertical="center" wrapText="1"/>
    </xf>
    <xf numFmtId="10" fontId="6" fillId="0" borderId="4" xfId="3" quotePrefix="1" applyNumberFormat="1" applyFont="1" applyFill="1" applyBorder="1" applyAlignment="1">
      <alignment horizontal="right" vertical="center" wrapText="1"/>
    </xf>
    <xf numFmtId="10" fontId="10" fillId="0" borderId="0" xfId="3" applyNumberFormat="1" applyFont="1" applyFill="1" applyBorder="1" applyAlignment="1">
      <alignment horizontal="right" vertical="center" wrapText="1"/>
    </xf>
    <xf numFmtId="10" fontId="6" fillId="0" borderId="0" xfId="3" applyNumberFormat="1" applyFont="1" applyFill="1" applyBorder="1" applyAlignment="1">
      <alignment horizontal="right" vertical="center" wrapText="1"/>
    </xf>
    <xf numFmtId="166" fontId="10" fillId="0" borderId="0" xfId="3" applyNumberFormat="1" applyFont="1" applyFill="1" applyBorder="1" applyAlignment="1">
      <alignment horizontal="right" vertical="center" wrapText="1"/>
    </xf>
    <xf numFmtId="166" fontId="6" fillId="0" borderId="0" xfId="3" applyNumberFormat="1" applyFont="1" applyFill="1" applyBorder="1" applyAlignment="1">
      <alignment horizontal="right" vertical="center" wrapText="1"/>
    </xf>
    <xf numFmtId="166" fontId="10" fillId="0" borderId="4" xfId="3" quotePrefix="1" applyNumberFormat="1" applyFont="1" applyFill="1" applyBorder="1" applyAlignment="1">
      <alignment horizontal="right" vertical="center" wrapText="1"/>
    </xf>
    <xf numFmtId="166" fontId="10" fillId="0" borderId="4" xfId="3" applyNumberFormat="1" applyFont="1" applyFill="1" applyBorder="1" applyAlignment="1">
      <alignment horizontal="right" vertical="center" wrapText="1"/>
    </xf>
    <xf numFmtId="10" fontId="6" fillId="0" borderId="4" xfId="3" applyNumberFormat="1" applyFont="1" applyFill="1" applyBorder="1" applyAlignment="1">
      <alignment vertical="center" wrapText="1"/>
    </xf>
    <xf numFmtId="166" fontId="10" fillId="6" borderId="0" xfId="3" applyNumberFormat="1" applyFont="1" applyFill="1" applyBorder="1" applyAlignment="1">
      <alignment horizontal="right" vertical="center" wrapText="1"/>
    </xf>
    <xf numFmtId="166" fontId="10" fillId="6" borderId="0" xfId="3" applyNumberFormat="1" applyFont="1" applyFill="1" applyBorder="1" applyAlignment="1">
      <alignment vertical="center" wrapText="1"/>
    </xf>
    <xf numFmtId="166" fontId="10" fillId="6" borderId="4" xfId="3" applyNumberFormat="1" applyFont="1" applyFill="1" applyBorder="1" applyAlignment="1">
      <alignment vertical="center" wrapText="1"/>
    </xf>
    <xf numFmtId="3" fontId="5" fillId="0" borderId="5" xfId="0" quotePrefix="1" applyNumberFormat="1" applyFont="1" applyBorder="1" applyAlignment="1">
      <alignment horizontal="right" vertical="center" indent="1"/>
    </xf>
    <xf numFmtId="10" fontId="4" fillId="0" borderId="5" xfId="3" applyNumberFormat="1" applyFont="1" applyBorder="1" applyAlignment="1">
      <alignment horizontal="right" vertical="center" indent="1"/>
    </xf>
    <xf numFmtId="10" fontId="5" fillId="0" borderId="5" xfId="3" applyNumberFormat="1" applyFont="1" applyBorder="1" applyAlignment="1">
      <alignment horizontal="right" vertical="center" indent="1"/>
    </xf>
    <xf numFmtId="166" fontId="5" fillId="0" borderId="5" xfId="0" applyNumberFormat="1" applyFont="1" applyBorder="1" applyAlignment="1">
      <alignment horizontal="right" vertical="center" indent="1"/>
    </xf>
    <xf numFmtId="166" fontId="5" fillId="0" borderId="0" xfId="0" applyNumberFormat="1" applyFont="1" applyBorder="1" applyAlignment="1">
      <alignment horizontal="right" vertical="center" indent="1"/>
    </xf>
    <xf numFmtId="166" fontId="4" fillId="6" borderId="4" xfId="3" applyNumberFormat="1" applyFont="1" applyFill="1" applyBorder="1" applyAlignment="1">
      <alignment horizontal="right" vertical="center" indent="1"/>
    </xf>
    <xf numFmtId="1" fontId="10" fillId="4" borderId="5" xfId="1" applyNumberFormat="1" applyFont="1" applyFill="1" applyBorder="1" applyAlignment="1">
      <alignment horizontal="left" vertical="center" wrapText="1"/>
    </xf>
    <xf numFmtId="2" fontId="10" fillId="4" borderId="5" xfId="1" applyNumberFormat="1" applyFont="1" applyFill="1" applyBorder="1" applyAlignment="1">
      <alignment horizontal="right" vertical="center" wrapText="1"/>
    </xf>
    <xf numFmtId="166" fontId="5" fillId="0" borderId="3" xfId="3" applyNumberFormat="1" applyFont="1" applyBorder="1" applyAlignment="1">
      <alignment horizontal="right" vertical="center" indent="1"/>
    </xf>
    <xf numFmtId="166" fontId="4" fillId="0" borderId="3" xfId="3" applyNumberFormat="1" applyFont="1" applyBorder="1" applyAlignment="1">
      <alignment horizontal="right" vertical="center" indent="1"/>
    </xf>
    <xf numFmtId="166" fontId="4" fillId="0" borderId="1" xfId="3" applyNumberFormat="1" applyFont="1" applyBorder="1" applyAlignment="1">
      <alignment horizontal="right" vertical="center" indent="1"/>
    </xf>
    <xf numFmtId="10" fontId="4" fillId="0" borderId="3" xfId="3" applyNumberFormat="1" applyFont="1" applyBorder="1" applyAlignment="1">
      <alignment horizontal="right" vertical="center" indent="1"/>
    </xf>
    <xf numFmtId="10" fontId="5" fillId="0" borderId="3" xfId="3" applyNumberFormat="1" applyFont="1" applyBorder="1" applyAlignment="1">
      <alignment horizontal="right" vertical="center" indent="1"/>
    </xf>
    <xf numFmtId="10" fontId="4" fillId="0" borderId="1" xfId="3" applyNumberFormat="1" applyFont="1" applyBorder="1" applyAlignment="1">
      <alignment horizontal="right" vertical="center" indent="1"/>
    </xf>
    <xf numFmtId="166" fontId="4" fillId="6" borderId="3" xfId="3" applyNumberFormat="1" applyFont="1" applyFill="1" applyBorder="1" applyAlignment="1">
      <alignment horizontal="right" vertical="center" indent="1"/>
    </xf>
    <xf numFmtId="166" fontId="4" fillId="6" borderId="1" xfId="3" applyNumberFormat="1" applyFont="1" applyFill="1" applyBorder="1" applyAlignment="1">
      <alignment horizontal="right" vertical="center" indent="1"/>
    </xf>
    <xf numFmtId="0" fontId="4" fillId="0" borderId="0" xfId="0" applyFont="1" applyBorder="1" applyAlignment="1">
      <alignment horizontal="center" vertical="center"/>
    </xf>
    <xf numFmtId="166" fontId="6" fillId="0" borderId="5" xfId="3" applyNumberFormat="1" applyFont="1" applyFill="1" applyBorder="1" applyAlignment="1">
      <alignment horizontal="right" vertical="center" wrapText="1"/>
    </xf>
    <xf numFmtId="166" fontId="6" fillId="0" borderId="4" xfId="3" applyNumberFormat="1" applyFont="1" applyFill="1" applyBorder="1" applyAlignment="1">
      <alignment horizontal="right" vertical="center" wrapText="1"/>
    </xf>
    <xf numFmtId="10" fontId="6" fillId="0" borderId="5" xfId="3" applyNumberFormat="1" applyFont="1" applyFill="1" applyBorder="1" applyAlignment="1">
      <alignment horizontal="right" vertical="center" wrapText="1"/>
    </xf>
    <xf numFmtId="10" fontId="6" fillId="0" borderId="4" xfId="3" applyNumberFormat="1" applyFont="1" applyFill="1" applyBorder="1" applyAlignment="1">
      <alignment horizontal="right" vertical="center" wrapText="1"/>
    </xf>
    <xf numFmtId="166" fontId="10" fillId="6" borderId="5" xfId="3" applyNumberFormat="1" applyFont="1" applyFill="1" applyBorder="1" applyAlignment="1">
      <alignment horizontal="right" vertical="center" wrapText="1"/>
    </xf>
    <xf numFmtId="166" fontId="10" fillId="6" borderId="4" xfId="3" applyNumberFormat="1" applyFont="1" applyFill="1" applyBorder="1" applyAlignment="1">
      <alignment horizontal="right" vertical="center" wrapText="1"/>
    </xf>
    <xf numFmtId="0" fontId="5" fillId="0" borderId="4" xfId="0" applyFont="1" applyBorder="1" applyAlignment="1">
      <alignment horizontal="left" indent="1"/>
    </xf>
    <xf numFmtId="166" fontId="5" fillId="0" borderId="5" xfId="3" applyNumberFormat="1" applyFont="1" applyBorder="1" applyAlignment="1">
      <alignment horizontal="right" vertical="center"/>
    </xf>
    <xf numFmtId="10" fontId="5" fillId="0" borderId="5" xfId="3" applyNumberFormat="1" applyFont="1" applyBorder="1" applyAlignment="1">
      <alignment horizontal="right" vertical="center"/>
    </xf>
    <xf numFmtId="166" fontId="4" fillId="6" borderId="4" xfId="3" applyNumberFormat="1" applyFont="1" applyFill="1" applyBorder="1" applyAlignment="1">
      <alignment horizontal="right" vertical="center"/>
    </xf>
    <xf numFmtId="3" fontId="5" fillId="0" borderId="5" xfId="0" quotePrefix="1" applyNumberFormat="1" applyFont="1" applyBorder="1" applyAlignment="1">
      <alignment horizontal="center" vertical="center"/>
    </xf>
    <xf numFmtId="3" fontId="5" fillId="0" borderId="0" xfId="0" quotePrefix="1" applyNumberFormat="1" applyFont="1" applyBorder="1" applyAlignment="1">
      <alignment horizontal="center" vertical="center"/>
    </xf>
    <xf numFmtId="3" fontId="5" fillId="0" borderId="4" xfId="0" quotePrefix="1" applyNumberFormat="1" applyFont="1" applyBorder="1" applyAlignment="1">
      <alignment horizontal="center" vertical="center"/>
    </xf>
    <xf numFmtId="166" fontId="5" fillId="0" borderId="5" xfId="3" applyNumberFormat="1" applyFont="1" applyBorder="1" applyAlignment="1">
      <alignment horizontal="center" vertical="center"/>
    </xf>
    <xf numFmtId="166" fontId="5" fillId="0" borderId="0" xfId="3" applyNumberFormat="1" applyFont="1" applyBorder="1" applyAlignment="1">
      <alignment horizontal="center" vertical="center"/>
    </xf>
    <xf numFmtId="166" fontId="5" fillId="0" borderId="4" xfId="3" applyNumberFormat="1" applyFont="1" applyBorder="1" applyAlignment="1">
      <alignment horizontal="center" vertical="center"/>
    </xf>
    <xf numFmtId="166" fontId="4" fillId="0" borderId="5" xfId="3" applyNumberFormat="1" applyFont="1" applyBorder="1" applyAlignment="1">
      <alignment horizontal="center" vertical="center"/>
    </xf>
    <xf numFmtId="166" fontId="4" fillId="0" borderId="0" xfId="3" applyNumberFormat="1" applyFont="1" applyBorder="1" applyAlignment="1">
      <alignment horizontal="center" vertical="center"/>
    </xf>
    <xf numFmtId="166" fontId="4" fillId="0" borderId="4" xfId="3" applyNumberFormat="1" applyFont="1" applyBorder="1" applyAlignment="1">
      <alignment horizontal="center" vertical="center"/>
    </xf>
    <xf numFmtId="166" fontId="5" fillId="0" borderId="0" xfId="3" quotePrefix="1" applyNumberFormat="1" applyFont="1" applyBorder="1" applyAlignment="1">
      <alignment horizontal="center" vertical="center"/>
    </xf>
    <xf numFmtId="166" fontId="5" fillId="0" borderId="4" xfId="3" quotePrefix="1" applyNumberFormat="1" applyFont="1" applyBorder="1" applyAlignment="1">
      <alignment horizontal="center" vertical="center"/>
    </xf>
    <xf numFmtId="166" fontId="4" fillId="6" borderId="5" xfId="3" applyNumberFormat="1" applyFont="1" applyFill="1" applyBorder="1" applyAlignment="1">
      <alignment horizontal="center" vertical="center"/>
    </xf>
    <xf numFmtId="166" fontId="4" fillId="6" borderId="0" xfId="3" applyNumberFormat="1" applyFont="1" applyFill="1" applyBorder="1" applyAlignment="1">
      <alignment horizontal="center" vertical="center"/>
    </xf>
    <xf numFmtId="166" fontId="4" fillId="6" borderId="4" xfId="3" applyNumberFormat="1" applyFont="1" applyFill="1" applyBorder="1" applyAlignment="1">
      <alignment horizontal="center" vertical="center"/>
    </xf>
    <xf numFmtId="3" fontId="4" fillId="0" borderId="0" xfId="0" quotePrefix="1" applyNumberFormat="1" applyFont="1" applyBorder="1" applyAlignment="1">
      <alignment horizontal="center" vertical="center"/>
    </xf>
    <xf numFmtId="10" fontId="4" fillId="0" borderId="0" xfId="3" applyNumberFormat="1" applyFont="1" applyBorder="1" applyAlignment="1">
      <alignment horizontal="center" vertical="center"/>
    </xf>
    <xf numFmtId="10" fontId="5" fillId="0" borderId="0" xfId="3" applyNumberFormat="1" applyFont="1" applyBorder="1" applyAlignment="1">
      <alignment horizontal="center" vertical="center"/>
    </xf>
    <xf numFmtId="10" fontId="4" fillId="0" borderId="5" xfId="3" applyNumberFormat="1" applyFont="1" applyBorder="1" applyAlignment="1">
      <alignment horizontal="center" vertical="center"/>
    </xf>
    <xf numFmtId="10" fontId="4" fillId="0" borderId="4" xfId="3" applyNumberFormat="1" applyFont="1" applyBorder="1" applyAlignment="1">
      <alignment horizontal="center" vertical="center"/>
    </xf>
    <xf numFmtId="10" fontId="5" fillId="0" borderId="4" xfId="3" applyNumberFormat="1" applyFont="1" applyBorder="1" applyAlignment="1">
      <alignment horizontal="center" vertical="center"/>
    </xf>
    <xf numFmtId="166" fontId="4" fillId="0" borderId="5" xfId="3" applyNumberFormat="1" applyFont="1" applyFill="1" applyBorder="1" applyAlignment="1">
      <alignment horizontal="right" vertical="center" indent="1"/>
    </xf>
    <xf numFmtId="166" fontId="4" fillId="0" borderId="4" xfId="3" applyNumberFormat="1" applyFont="1" applyFill="1" applyBorder="1" applyAlignment="1">
      <alignment horizontal="right" vertical="center" indent="1"/>
    </xf>
    <xf numFmtId="166" fontId="2" fillId="0" borderId="0" xfId="3" applyNumberFormat="1" applyFont="1"/>
    <xf numFmtId="166" fontId="5" fillId="0" borderId="4" xfId="3" applyNumberFormat="1" applyFont="1" applyBorder="1" applyAlignment="1">
      <alignment vertical="center"/>
    </xf>
    <xf numFmtId="166" fontId="4" fillId="0" borderId="4" xfId="3" applyNumberFormat="1" applyFont="1" applyBorder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166" fontId="5" fillId="0" borderId="4" xfId="3" applyNumberFormat="1" applyFont="1" applyFill="1" applyBorder="1" applyAlignment="1">
      <alignment horizontal="right" vertical="center"/>
    </xf>
    <xf numFmtId="166" fontId="4" fillId="0" borderId="0" xfId="3" applyNumberFormat="1" applyFont="1" applyFill="1" applyBorder="1" applyAlignment="1">
      <alignment horizontal="center" vertical="center"/>
    </xf>
    <xf numFmtId="166" fontId="4" fillId="0" borderId="0" xfId="3" applyNumberFormat="1" applyFont="1" applyBorder="1" applyAlignment="1">
      <alignment vertical="center"/>
    </xf>
    <xf numFmtId="166" fontId="4" fillId="6" borderId="0" xfId="3" applyNumberFormat="1" applyFont="1" applyFill="1" applyBorder="1" applyAlignment="1">
      <alignment vertical="center"/>
    </xf>
    <xf numFmtId="166" fontId="4" fillId="6" borderId="4" xfId="3" applyNumberFormat="1" applyFont="1" applyFill="1" applyBorder="1" applyAlignment="1">
      <alignment vertical="center"/>
    </xf>
    <xf numFmtId="0" fontId="5" fillId="0" borderId="0" xfId="0" quotePrefix="1" applyFont="1" applyBorder="1" applyAlignment="1">
      <alignment horizontal="right" vertical="center" indent="1"/>
    </xf>
    <xf numFmtId="0" fontId="2" fillId="0" borderId="0" xfId="0" applyFont="1" applyFill="1"/>
    <xf numFmtId="0" fontId="4" fillId="0" borderId="4" xfId="0" applyFont="1" applyFill="1" applyBorder="1" applyAlignment="1">
      <alignment horizontal="center" vertical="center" wrapText="1"/>
    </xf>
    <xf numFmtId="3" fontId="5" fillId="0" borderId="5" xfId="0" applyNumberFormat="1" applyFont="1" applyFill="1" applyBorder="1" applyAlignment="1">
      <alignment horizontal="right" vertical="center" indent="1"/>
    </xf>
    <xf numFmtId="3" fontId="5" fillId="0" borderId="0" xfId="0" applyNumberFormat="1" applyFont="1" applyFill="1" applyBorder="1" applyAlignment="1">
      <alignment horizontal="right" vertical="center" indent="1"/>
    </xf>
    <xf numFmtId="3" fontId="4" fillId="0" borderId="4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3" fontId="5" fillId="0" borderId="4" xfId="0" applyNumberFormat="1" applyFont="1" applyFill="1" applyBorder="1" applyAlignment="1">
      <alignment horizontal="right" vertical="center" indent="1"/>
    </xf>
    <xf numFmtId="0" fontId="2" fillId="0" borderId="0" xfId="0" applyFont="1" applyFill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3" fontId="5" fillId="0" borderId="5" xfId="0" applyNumberFormat="1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>
      <alignment horizontal="center" vertical="center"/>
    </xf>
    <xf numFmtId="3" fontId="5" fillId="0" borderId="4" xfId="0" applyNumberFormat="1" applyFont="1" applyFill="1" applyBorder="1" applyAlignment="1">
      <alignment horizontal="center" vertical="center"/>
    </xf>
    <xf numFmtId="3" fontId="14" fillId="0" borderId="0" xfId="0" applyNumberFormat="1" applyFont="1"/>
    <xf numFmtId="1" fontId="10" fillId="0" borderId="0" xfId="1" applyNumberFormat="1" applyFont="1" applyFill="1" applyBorder="1" applyAlignment="1">
      <alignment horizontal="left" vertical="center" wrapText="1"/>
    </xf>
    <xf numFmtId="1" fontId="10" fillId="0" borderId="4" xfId="1" applyNumberFormat="1" applyFont="1" applyFill="1" applyBorder="1" applyAlignment="1">
      <alignment horizontal="left" vertical="center" wrapText="1" indent="1"/>
    </xf>
    <xf numFmtId="0" fontId="7" fillId="0" borderId="6" xfId="2" applyFill="1" applyBorder="1" applyAlignment="1">
      <alignment horizontal="left" vertical="center" wrapText="1" indent="1"/>
    </xf>
    <xf numFmtId="0" fontId="12" fillId="0" borderId="6" xfId="2" applyFont="1" applyFill="1" applyBorder="1" applyAlignment="1">
      <alignment horizontal="left" vertical="center" wrapText="1" indent="1"/>
    </xf>
    <xf numFmtId="166" fontId="5" fillId="0" borderId="4" xfId="3" applyNumberFormat="1" applyFont="1" applyFill="1" applyBorder="1" applyAlignment="1">
      <alignment horizontal="right" vertical="center" inden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</cellXfs>
  <cellStyles count="4">
    <cellStyle name="Custom - Modelo8" xfId="1"/>
    <cellStyle name="Hipervínculo" xfId="2" builtinId="8"/>
    <cellStyle name="Normal" xfId="0" builtinId="0"/>
    <cellStyle name="Porcentaje" xfId="3" builtinId="5"/>
  </cellStyles>
  <dxfs count="0"/>
  <tableStyles count="0" defaultTableStyle="TableStyleMedium2" defaultPivotStyle="PivotStyleLight16"/>
  <colors>
    <mruColors>
      <color rgb="FFF5F5F5"/>
      <color rgb="FFFF5050"/>
      <color rgb="FF0000FF"/>
      <color rgb="FFFF99FF"/>
      <color rgb="FF93FFFF"/>
      <color rgb="FFAFFFFF"/>
      <color rgb="FF33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29</xdr:row>
      <xdr:rowOff>38100</xdr:rowOff>
    </xdr:from>
    <xdr:to>
      <xdr:col>15</xdr:col>
      <xdr:colOff>9525</xdr:colOff>
      <xdr:row>31</xdr:row>
      <xdr:rowOff>66675</xdr:rowOff>
    </xdr:to>
    <xdr:sp macro="" textlink="">
      <xdr:nvSpPr>
        <xdr:cNvPr id="2" name="CuadroTexto 1"/>
        <xdr:cNvSpPr txBox="1"/>
      </xdr:nvSpPr>
      <xdr:spPr>
        <a:xfrm>
          <a:off x="2867025" y="9991725"/>
          <a:ext cx="8124825" cy="3524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El total de participantes disminuye</a:t>
          </a:r>
          <a:r>
            <a:rPr lang="es-MX" sz="1100" baseline="0"/>
            <a:t> </a:t>
          </a:r>
          <a:r>
            <a:rPr lang="es-MX" sz="1100"/>
            <a:t>debido a que sólo se</a:t>
          </a:r>
          <a:r>
            <a:rPr lang="es-MX" sz="1100" baseline="0"/>
            <a:t> consideran las situaciones de acoso y/o hostigamiento por parte de un(a) Jefe(a).</a:t>
          </a:r>
          <a:endParaRPr lang="es-MX" sz="1100" b="1" i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390524</xdr:colOff>
      <xdr:row>30</xdr:row>
      <xdr:rowOff>47625</xdr:rowOff>
    </xdr:from>
    <xdr:to>
      <xdr:col>19</xdr:col>
      <xdr:colOff>571500</xdr:colOff>
      <xdr:row>32</xdr:row>
      <xdr:rowOff>76200</xdr:rowOff>
    </xdr:to>
    <xdr:sp macro="" textlink="">
      <xdr:nvSpPr>
        <xdr:cNvPr id="3" name="CuadroTexto 2"/>
        <xdr:cNvSpPr txBox="1"/>
      </xdr:nvSpPr>
      <xdr:spPr>
        <a:xfrm>
          <a:off x="5238749" y="10477500"/>
          <a:ext cx="8610601" cy="3524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El total de participantes disminuye</a:t>
          </a:r>
          <a:r>
            <a:rPr lang="es-MX" sz="1100" baseline="0"/>
            <a:t> </a:t>
          </a:r>
          <a:r>
            <a:rPr lang="es-MX" sz="1100"/>
            <a:t>debido a que sólo se</a:t>
          </a:r>
          <a:r>
            <a:rPr lang="es-MX" sz="1100" baseline="0"/>
            <a:t> consideran las situaciones de acoso y/o hostigamiento por parte de un(a) compañero(a).</a:t>
          </a:r>
          <a:endParaRPr lang="es-MX" sz="1100" b="1" i="1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1895475</xdr:colOff>
      <xdr:row>30</xdr:row>
      <xdr:rowOff>66676</xdr:rowOff>
    </xdr:from>
    <xdr:to>
      <xdr:col>14</xdr:col>
      <xdr:colOff>771525</xdr:colOff>
      <xdr:row>32</xdr:row>
      <xdr:rowOff>85725</xdr:rowOff>
    </xdr:to>
    <xdr:sp macro="" textlink="">
      <xdr:nvSpPr>
        <xdr:cNvPr id="2" name="CuadroTexto 1"/>
        <xdr:cNvSpPr txBox="1"/>
      </xdr:nvSpPr>
      <xdr:spPr>
        <a:xfrm>
          <a:off x="1895475" y="9525001"/>
          <a:ext cx="9858375" cy="342899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Se</a:t>
          </a:r>
          <a:r>
            <a:rPr lang="es-MX" sz="1100" baseline="0"/>
            <a:t> consideran como totales aquellos participantes que han tenido situaciones de acoso y/o hostigamiento por parte de un(a) Jefe(a) y por parte de un(a) compañero(a).</a:t>
          </a:r>
          <a:endParaRPr lang="es-MX" sz="1100" b="1" i="1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866775</xdr:colOff>
      <xdr:row>19</xdr:row>
      <xdr:rowOff>152400</xdr:rowOff>
    </xdr:from>
    <xdr:to>
      <xdr:col>17</xdr:col>
      <xdr:colOff>28575</xdr:colOff>
      <xdr:row>24</xdr:row>
      <xdr:rowOff>142875</xdr:rowOff>
    </xdr:to>
    <xdr:sp macro="" textlink="">
      <xdr:nvSpPr>
        <xdr:cNvPr id="2" name="CuadroTexto 1"/>
        <xdr:cNvSpPr txBox="1"/>
      </xdr:nvSpPr>
      <xdr:spPr>
        <a:xfrm>
          <a:off x="4200525" y="5295900"/>
          <a:ext cx="9610725" cy="8001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El total de participantes disminuye</a:t>
          </a:r>
          <a:r>
            <a:rPr lang="es-MX" sz="1100" baseline="0"/>
            <a:t> </a:t>
          </a:r>
          <a:r>
            <a:rPr lang="es-MX" sz="1100"/>
            <a:t>para el caso</a:t>
          </a:r>
          <a:r>
            <a:rPr lang="es-MX" sz="1100" baseline="0"/>
            <a:t> </a:t>
          </a:r>
          <a:r>
            <a:rPr lang="es-MX" sz="1100" b="1" i="1"/>
            <a:t>Recibió un curso</a:t>
          </a:r>
          <a:r>
            <a:rPr lang="es-MX" sz="1100" b="1" i="1" baseline="0"/>
            <a:t> de inducción institucional </a:t>
          </a:r>
          <a:r>
            <a:rPr lang="es-MX" sz="1100" baseline="0"/>
            <a:t>debido a que la pregunta 6.1. generaba un pase en caso de ser la respuesta NO.</a:t>
          </a:r>
        </a:p>
        <a:p>
          <a:r>
            <a:rPr lang="es-MX" sz="1100" baseline="0"/>
            <a:t>Mismo caso para </a:t>
          </a:r>
          <a:r>
            <a:rPr lang="es-MX" sz="1100" b="1" i="1" baseline="0"/>
            <a:t>El curso de inducción institucional incluyó principios de respeto, igualdad de género y no discriminación en el quehacer de las y los servidores públicos.</a:t>
          </a:r>
          <a:endParaRPr lang="es-MX" sz="1100" b="1" i="1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34</xdr:row>
      <xdr:rowOff>114300</xdr:rowOff>
    </xdr:from>
    <xdr:to>
      <xdr:col>9</xdr:col>
      <xdr:colOff>9525</xdr:colOff>
      <xdr:row>37</xdr:row>
      <xdr:rowOff>114300</xdr:rowOff>
    </xdr:to>
    <xdr:sp macro="" textlink="">
      <xdr:nvSpPr>
        <xdr:cNvPr id="2" name="CuadroTexto 1"/>
        <xdr:cNvSpPr txBox="1"/>
      </xdr:nvSpPr>
      <xdr:spPr>
        <a:xfrm>
          <a:off x="3228974" y="7877175"/>
          <a:ext cx="4876801" cy="48577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Para el caso </a:t>
          </a:r>
          <a:r>
            <a:rPr lang="es-MX" sz="1100" b="1" i="1"/>
            <a:t>No ha recibido capacitación</a:t>
          </a:r>
          <a:r>
            <a:rPr lang="es-MX" sz="1100" b="1" i="1" baseline="0"/>
            <a:t> en estos temas</a:t>
          </a:r>
          <a:r>
            <a:rPr lang="es-MX" sz="1100" baseline="0"/>
            <a:t>, el 5.7% no ha recibido ninguna.</a:t>
          </a:r>
          <a:endParaRPr lang="es-MX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200025</xdr:colOff>
      <xdr:row>25</xdr:row>
      <xdr:rowOff>95250</xdr:rowOff>
    </xdr:from>
    <xdr:to>
      <xdr:col>16</xdr:col>
      <xdr:colOff>600076</xdr:colOff>
      <xdr:row>30</xdr:row>
      <xdr:rowOff>95250</xdr:rowOff>
    </xdr:to>
    <xdr:sp macro="" textlink="">
      <xdr:nvSpPr>
        <xdr:cNvPr id="2" name="CuadroTexto 1"/>
        <xdr:cNvSpPr txBox="1"/>
      </xdr:nvSpPr>
      <xdr:spPr>
        <a:xfrm>
          <a:off x="9153525" y="6772275"/>
          <a:ext cx="3724276" cy="809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Mismo caso </a:t>
          </a:r>
          <a:r>
            <a:rPr lang="es-MX" sz="1100" b="1" i="1"/>
            <a:t>No conoce ninguno</a:t>
          </a:r>
          <a:r>
            <a:rPr lang="es-MX" sz="1100" b="1" i="1" baseline="0"/>
            <a:t> de los anteriores</a:t>
          </a:r>
          <a:r>
            <a:rPr lang="es-MX" sz="1100" baseline="0"/>
            <a:t>, tan sólo el 26.4% de los participantes no tiene conocimiento de contenido de ningun ordenamiento, mientras que el 73.6% sí cuenta con al menos conocimiento de uno.</a:t>
          </a:r>
          <a:endParaRPr lang="es-MX" sz="1100"/>
        </a:p>
      </xdr:txBody>
    </xdr:sp>
    <xdr:clientData/>
  </xdr:twoCellAnchor>
  <xdr:twoCellAnchor>
    <xdr:from>
      <xdr:col>2</xdr:col>
      <xdr:colOff>190500</xdr:colOff>
      <xdr:row>25</xdr:row>
      <xdr:rowOff>114300</xdr:rowOff>
    </xdr:from>
    <xdr:to>
      <xdr:col>8</xdr:col>
      <xdr:colOff>590551</xdr:colOff>
      <xdr:row>30</xdr:row>
      <xdr:rowOff>114300</xdr:rowOff>
    </xdr:to>
    <xdr:sp macro="" textlink="">
      <xdr:nvSpPr>
        <xdr:cNvPr id="3" name="CuadroTexto 2"/>
        <xdr:cNvSpPr txBox="1"/>
      </xdr:nvSpPr>
      <xdr:spPr>
        <a:xfrm>
          <a:off x="5124450" y="6791325"/>
          <a:ext cx="3724276" cy="809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Para el caso </a:t>
          </a:r>
          <a:r>
            <a:rPr lang="es-MX" sz="1100" b="1" i="1"/>
            <a:t>No conoce ninguno</a:t>
          </a:r>
          <a:r>
            <a:rPr lang="es-MX" sz="1100" b="1" i="1" baseline="0"/>
            <a:t> de los anteriores</a:t>
          </a:r>
          <a:r>
            <a:rPr lang="es-MX" sz="1100" baseline="0"/>
            <a:t>, tan sólo el 20.9% de los participantes no tiene sabe de la existencia de ningun ordenamiento, mientras que el 79.1% sí cuenta con al menos conocimiento de uno.</a:t>
          </a:r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9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0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1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2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3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1:B56"/>
  <sheetViews>
    <sheetView showGridLines="0" tabSelected="1" workbookViewId="0"/>
  </sheetViews>
  <sheetFormatPr baseColWidth="10" defaultRowHeight="15" x14ac:dyDescent="0.25"/>
  <cols>
    <col min="2" max="2" width="122" style="68" customWidth="1"/>
  </cols>
  <sheetData>
    <row r="1" spans="2:2" ht="45" customHeight="1" thickBot="1" x14ac:dyDescent="0.3">
      <c r="B1" s="20" t="s">
        <v>35</v>
      </c>
    </row>
    <row r="2" spans="2:2" ht="28.5" customHeight="1" thickBot="1" x14ac:dyDescent="0.3">
      <c r="B2" s="31" t="s">
        <v>315</v>
      </c>
    </row>
    <row r="3" spans="2:2" ht="28.5" customHeight="1" thickBot="1" x14ac:dyDescent="0.3">
      <c r="B3" s="347" t="str">
        <f>(CONCATENATE('1.1.'!$K$1," ",'1.1.'!$A$1))</f>
        <v>CUADRO 1.1. Participación total, edad promedio y relación mujeres-hombres por ramo y sexo.</v>
      </c>
    </row>
    <row r="4" spans="2:2" ht="28.5" customHeight="1" thickBot="1" x14ac:dyDescent="0.3">
      <c r="B4" s="347" t="str">
        <f>(CONCATENATE('1.2.'!$K$1, " ",'1.2.'!$A$1))</f>
        <v>CUADRO 1.2. Participación total, edad promedio y relación mujeres-hombres por institución y sexo.</v>
      </c>
    </row>
    <row r="5" spans="2:2" ht="28.5" customHeight="1" thickBot="1" x14ac:dyDescent="0.3">
      <c r="B5" s="347" t="str">
        <f>(CONCATENATE('1.3.'!$Q$1, " ",'1.3.'!$A$1))</f>
        <v>CUADRO 1.3. Participantes por grupos de edad y situación conyugal por sexo.</v>
      </c>
    </row>
    <row r="6" spans="2:2" ht="28.5" customHeight="1" thickBot="1" x14ac:dyDescent="0.3">
      <c r="B6" s="347" t="str">
        <f>(CONCATENATE('1.4.'!$AC$1, " ",'1.4.'!$A$1))</f>
        <v>CUADRO 1.4. Grupos de edad y nivel máximo de estudios de las(os) servidoras(es) públicas(os) por sexo.</v>
      </c>
    </row>
    <row r="7" spans="2:2" ht="28.5" customHeight="1" thickBot="1" x14ac:dyDescent="0.3">
      <c r="B7" s="347" t="str">
        <f>(CONCATENATE('1.4.1.'!$AK$1, " ",'1.4.1.'!$A$1))</f>
        <v>CUADRO 1.4.1. Nivel máximo de estudios según el puesto desempeñado de las(os) servidoras(es) públicas(os) por sexo.</v>
      </c>
    </row>
    <row r="8" spans="2:2" ht="28.5" customHeight="1" thickBot="1" x14ac:dyDescent="0.3">
      <c r="B8" s="347" t="str">
        <f>(CONCATENATE('1.5.'!$H$1, " ",'1.5.'!$A$1))</f>
        <v>CUADRO 1.5. Corresponsabilidad en el cuidado y atención de menores de 15 años  y/o personas dependientes.</v>
      </c>
    </row>
    <row r="9" spans="2:2" ht="28.5" customHeight="1" thickBot="1" x14ac:dyDescent="0.3">
      <c r="B9" s="347" t="str">
        <f>(CONCATENATE('1.6.'!$M$1, " ",'1.6.'!$A$1))</f>
        <v>CUADRO 1.6. Número de servidoras(es) públicas(os) por nivel de puesto y tipo de contrato por sexo.</v>
      </c>
    </row>
    <row r="10" spans="2:2" ht="28.5" customHeight="1" thickBot="1" x14ac:dyDescent="0.3">
      <c r="B10" s="348" t="str">
        <f>(CONCATENATE('1.7.'!$H$1," ",'1.7.'!$A$1))</f>
        <v>CUADRO 1.7. Antigüedad del trabajador dentro del sector público y en su institución actual por sexo.</v>
      </c>
    </row>
    <row r="11" spans="2:2" ht="28.5" customHeight="1" thickBot="1" x14ac:dyDescent="0.3">
      <c r="B11" s="347" t="str">
        <f>(CONCATENATE('1.8.'!$U$1," ",'1.8.'!$A$1))</f>
        <v>CUADRO 1.8. Antigüedad y ascensos del personal en su actual institución.</v>
      </c>
    </row>
    <row r="12" spans="2:2" ht="28.5" customHeight="1" thickBot="1" x14ac:dyDescent="0.3">
      <c r="B12" s="347" t="str">
        <f>(CONCATENATE('1.9.'!$Q$1," ",'1.9.'!$A$1))</f>
        <v>CUADRO 1.9. Ascensos del personal en su actual institución.</v>
      </c>
    </row>
    <row r="13" spans="2:2" ht="3.95" customHeight="1" thickBot="1" x14ac:dyDescent="0.3"/>
    <row r="14" spans="2:2" ht="28.5" customHeight="1" thickBot="1" x14ac:dyDescent="0.3">
      <c r="B14" s="31" t="s">
        <v>94</v>
      </c>
    </row>
    <row r="15" spans="2:2" ht="28.5" customHeight="1" thickBot="1" x14ac:dyDescent="0.3">
      <c r="B15" s="70" t="str">
        <f>(CONCATENATE('2.1.'!$Y$1," ",'2.1.'!$A$1))</f>
        <v>CUADRO 2.1. Percepción de los temas de igualdad y roles de género.</v>
      </c>
    </row>
    <row r="16" spans="2:2" ht="3.95" customHeight="1" thickBot="1" x14ac:dyDescent="0.3"/>
    <row r="17" spans="2:2" ht="28.5" customHeight="1" thickBot="1" x14ac:dyDescent="0.3">
      <c r="B17" s="31" t="s">
        <v>316</v>
      </c>
    </row>
    <row r="18" spans="2:2" ht="28.5" customHeight="1" thickBot="1" x14ac:dyDescent="0.3">
      <c r="B18" s="347" t="str">
        <f>(CONCATENATE('3.1.'!$V$1," ",'3.1.'!$A$1))</f>
        <v>CUADRO 3.1. Percepción sobre ingreso, selección y promoción de personal, salarios, prestaciones, ambiente de trabajo y capacitación.</v>
      </c>
    </row>
    <row r="19" spans="2:2" ht="28.5" customHeight="1" thickBot="1" x14ac:dyDescent="0.3">
      <c r="B19" s="347" t="str">
        <f>(CONCATENATE('3.2.'!$E$1," ",'3.2.'!$A$1))</f>
        <v>CUADRO 3.2. Servidoras(es) públicas(os) que manifestaron haber sido discriminadas(os) laboralmente.</v>
      </c>
    </row>
    <row r="20" spans="2:2" ht="28.5" customHeight="1" thickBot="1" x14ac:dyDescent="0.3">
      <c r="B20" s="347" t="str">
        <f>(CONCATENATE('3.2.1.'!$I$1," ",'3.2.1.'!$A$1))</f>
        <v>CUADRO 3.2.1. Servidoras(es) públicas(os) que manifestaron haber sido discriminadas(os) laboralmente según su nivel de puesto.</v>
      </c>
    </row>
    <row r="21" spans="2:2" ht="39.75" customHeight="1" thickBot="1" x14ac:dyDescent="0.3">
      <c r="B21" s="347" t="str">
        <f>(CONCATENATE('3.3.'!$M$1," ",'3.3.'!$A$1))</f>
        <v>CUADRO 3.3. Servidoras(es) públicas(os) que manifestaron haber sido discriminadas(os) por su preferencia sexual, condición y/o puesto.</v>
      </c>
    </row>
    <row r="22" spans="2:2" ht="28.5" customHeight="1" thickBot="1" x14ac:dyDescent="0.3">
      <c r="B22" s="347" t="str">
        <f>(CONCATENATE('3.4.'!$Q$1," ",'3.4.'!$A$1))</f>
        <v>CUADRO 3.4. Percepción de los temas que se difunden en su institución.</v>
      </c>
    </row>
    <row r="23" spans="2:2" ht="28.5" customHeight="1" thickBot="1" x14ac:dyDescent="0.3">
      <c r="B23" s="347" t="str">
        <f>(CONCATENATE('3.5.'!$I$1," ",'3.5.'!$A$1))</f>
        <v>CUADRO 3.5. Personal que ha sufrido acoso laboral y que consideran es un problema que merece atención en su institución</v>
      </c>
    </row>
    <row r="24" spans="2:2" ht="28.5" customHeight="1" thickBot="1" x14ac:dyDescent="0.3">
      <c r="B24" s="347" t="str">
        <f>(CONCATENATE('3.5.1.'!$I$1," ",'3.5.1.'!$A$1))</f>
        <v>CUADRO 3.5.1. Servidoras(es) públicas(os) que han sufrido acoso laboral por su nivel de puesto</v>
      </c>
    </row>
    <row r="25" spans="2:2" ht="28.5" customHeight="1" thickBot="1" x14ac:dyDescent="0.3">
      <c r="B25" s="347" t="str">
        <f>(CONCATENATE('3.6.'!$Q$1," ",'3.6.'!$A$1))</f>
        <v>CUADRO 3.6. Frecuencia con la que se presentan situaciones de acoso laboral en su institución.</v>
      </c>
    </row>
    <row r="26" spans="2:2" ht="28.5" customHeight="1" thickBot="1" x14ac:dyDescent="0.3">
      <c r="B26" s="347" t="str">
        <f>(CONCATENATE('3.7.'!$AK$1," ",'3.7.'!$A$1))</f>
        <v>CUADRO 3.7. Situaciones de acoso laboral y acciones realizadas por la persona afectada.</v>
      </c>
    </row>
    <row r="27" spans="2:2" ht="3.6" customHeight="1" thickBot="1" x14ac:dyDescent="0.3"/>
    <row r="28" spans="2:2" ht="28.5" customHeight="1" thickBot="1" x14ac:dyDescent="0.3">
      <c r="B28" s="31" t="s">
        <v>317</v>
      </c>
    </row>
    <row r="29" spans="2:2" ht="28.5" customHeight="1" thickBot="1" x14ac:dyDescent="0.3">
      <c r="B29" s="347" t="str">
        <f>(CONCATENATE('4.1.'!$U$1," ",'4.1.'!$A$1))</f>
        <v>CUADRO 4.1. Conciliación entre la vida laboral, familiar y personas en relación al número de ascensos.</v>
      </c>
    </row>
    <row r="30" spans="2:2" ht="28.5" customHeight="1" thickBot="1" x14ac:dyDescent="0.3">
      <c r="B30" s="347" t="str">
        <f>(CONCATENATE('4.1.1.'!$Q$1," ",'4.1.1.'!$A$1))</f>
        <v>CUADRO 4.1.1. Conciliación entre la vida laboral, familiar y personas según el nivel puesto que desempeña.</v>
      </c>
    </row>
    <row r="31" spans="2:2" ht="28.5" customHeight="1" thickBot="1" x14ac:dyDescent="0.3">
      <c r="B31" s="347" t="str">
        <f>(CONCATENATE('4.2.'!$D$1," ",'4.2.'!$A$1))</f>
        <v>CUADRO 4.2. Acciones afirmativas a favor de la conciliación entre la vida personal, familiar y laboral</v>
      </c>
    </row>
    <row r="32" spans="2:2" ht="28.5" customHeight="1" thickBot="1" x14ac:dyDescent="0.3">
      <c r="B32" s="347" t="str">
        <f>(CONCATENATE('4.3.'!$O$1," ",'4.3.'!$A$1))</f>
        <v>CUADRO 4.3. Percepción sobre la flexibilidad para atender asuntos personales y capacitarse durante el horario laboral.</v>
      </c>
    </row>
    <row r="33" spans="2:2" ht="28.5" customHeight="1" thickBot="1" x14ac:dyDescent="0.3">
      <c r="B33" s="347" t="str">
        <f>(CONCATENATE('4.4.'!$W$1," ",'4.4.'!$A$1))</f>
        <v>CUADRO 4.4. Percepción de la solicitud de permisos para atender necesidades personales, de cuidado de hijos y familiares</v>
      </c>
    </row>
    <row r="34" spans="2:2" ht="28.5" customHeight="1" thickBot="1" x14ac:dyDescent="0.3">
      <c r="B34" s="347" t="str">
        <f>(CONCATENATE('4.5.'!$P$1," ",'4.5.'!$A$1))</f>
        <v>CUADRO 4.5. Percepción de las y los servidores públicos sobre la existencia de permiso o licencia de paternidad en su institución.</v>
      </c>
    </row>
    <row r="35" spans="2:2" ht="3.6" customHeight="1" thickBot="1" x14ac:dyDescent="0.3">
      <c r="B35" s="69"/>
    </row>
    <row r="36" spans="2:2" ht="28.5" customHeight="1" thickBot="1" x14ac:dyDescent="0.3">
      <c r="B36" s="31" t="s">
        <v>318</v>
      </c>
    </row>
    <row r="37" spans="2:2" ht="28.5" customHeight="1" thickBot="1" x14ac:dyDescent="0.3">
      <c r="B37" s="347" t="str">
        <f>(CONCATENATE('5.1.'!$N$1," ",'5.1.'!$A$1))</f>
        <v>CUADRO 5.1. Percepción de las y los servidores públicos sobre situaciones de hostigamiento y acoso sexual dentro de su institución.</v>
      </c>
    </row>
    <row r="38" spans="2:2" ht="28.5" customHeight="1" thickBot="1" x14ac:dyDescent="0.3">
      <c r="B38" s="347" t="str">
        <f>(CONCATENATE('5.2.'!$U$1," ",'5.2.'!$A$1))</f>
        <v>CUADRO 5.2. Participantes que han sufrido hostigamiento y/o acoso sexual por nivel de puesto</v>
      </c>
    </row>
    <row r="39" spans="2:2" ht="36" customHeight="1" thickBot="1" x14ac:dyDescent="0.3">
      <c r="B39" s="347" t="str">
        <f>(CONCATENATE('5.3.'!$O$1," ",'5.3.'!$A$1))</f>
        <v>CUADRO 5.3. Percepción de las y los participantes de la existencia de mecanismos encargados de atender casos de hostigamiento y acoso sexual.</v>
      </c>
    </row>
    <row r="40" spans="2:2" ht="36" customHeight="1" thickBot="1" x14ac:dyDescent="0.3">
      <c r="B40" s="347" t="str">
        <f>(CONCATENATE('5.4.'!$O$1," ",'5.4.'!$A$1))</f>
        <v>CUADRO 5.4. Percepción de la frecuencia con la que se presentan alguna(s) situación(es) de hostigamiento y acoso sexual en su institución.</v>
      </c>
    </row>
    <row r="41" spans="2:2" ht="28.5" customHeight="1" thickBot="1" x14ac:dyDescent="0.3">
      <c r="B41" s="347" t="str">
        <f>(CONCATENATE('5.5.'!$O$1," ",'5.5.'!$A$1))</f>
        <v>CUADRO 5.5. Participantes que han sufrido hostigamiento y/o acoso sexual según su nivel de puesto.</v>
      </c>
    </row>
    <row r="42" spans="2:2" ht="28.5" customHeight="1" thickBot="1" x14ac:dyDescent="0.3">
      <c r="B42" s="347" t="str">
        <f>(CONCATENATE('5.6.'!$N$1," ",'5.6.'!$A$1))</f>
        <v>CUADRO 5.6. Frecuencia con la que los participantes han sufrido alguna(s) situación(es) de hostigamiento y/o acoso sexual.</v>
      </c>
    </row>
    <row r="43" spans="2:2" ht="39" customHeight="1" thickBot="1" x14ac:dyDescent="0.3">
      <c r="B43" s="347" t="str">
        <f>(CONCATENATE('5.7.'!$AT$1," ",'5.7.'!$A$1))</f>
        <v>CUADRO 5.7. Participantes que han sufrido hostigamiento y/o acoso sexual por parte de su jefe(a) y tipo de acción realizada al respecto.</v>
      </c>
    </row>
    <row r="44" spans="2:2" ht="39" customHeight="1" thickBot="1" x14ac:dyDescent="0.3">
      <c r="B44" s="347" t="str">
        <f>(CONCATENATE('5.8.'!$AT$1," ",'5.8.'!$A$1))</f>
        <v>CUADRO 5.8. Participantes que han sufrido hostigamiento y/o acoso sexual por parte de algún(a) compañero(a) y tipo de acción realizada al respecto.</v>
      </c>
    </row>
    <row r="45" spans="2:2" ht="41.25" customHeight="1" thickBot="1" x14ac:dyDescent="0.3">
      <c r="B45" s="347" t="str">
        <f>(CONCATENATE('5.9.'!$O$1," ",'5.9.'!$A$1))</f>
        <v>CUADRO 5.9. Participantes que han sufrido de alguna situación de hostigamiento y/o acoso sexual y que de contar con protección, acompañamiento o asesoría habrían denunciado.</v>
      </c>
    </row>
    <row r="46" spans="2:2" ht="3.6" customHeight="1" thickBot="1" x14ac:dyDescent="0.3"/>
    <row r="47" spans="2:2" ht="28.5" customHeight="1" thickBot="1" x14ac:dyDescent="0.3">
      <c r="B47" s="31" t="s">
        <v>319</v>
      </c>
    </row>
    <row r="48" spans="2:2" ht="28.5" customHeight="1" thickBot="1" x14ac:dyDescent="0.3">
      <c r="B48" s="70" t="str">
        <f>(CONCATENATE('6.1.'!$Q$1," ",'6.1.'!$A$1))</f>
        <v>CUADRO 6.1. Capacitación institucional proporcionada a las y los participantes.</v>
      </c>
    </row>
    <row r="49" spans="2:2" ht="28.5" customHeight="1" thickBot="1" x14ac:dyDescent="0.3">
      <c r="B49" s="70" t="str">
        <f>(CONCATENATE('6.2.'!$I$1," ",'6.2.'!$A$1))</f>
        <v>CUADRO 6.2. Temas de talleres o capacitación recibida.</v>
      </c>
    </row>
    <row r="50" spans="2:2" ht="3.6" customHeight="1" thickBot="1" x14ac:dyDescent="0.3"/>
    <row r="51" spans="2:2" ht="28.5" customHeight="1" thickBot="1" x14ac:dyDescent="0.3">
      <c r="B51" s="31" t="s">
        <v>320</v>
      </c>
    </row>
    <row r="52" spans="2:2" ht="28.5" customHeight="1" thickBot="1" x14ac:dyDescent="0.3">
      <c r="B52" s="70" t="str">
        <f>(CONCATENATE('7.1.'!$Q$1," ",'7.1.'!$A$1))</f>
        <v>CUADRO 7.1. Existencia y conocimiento de los ordenamientos institucionales.</v>
      </c>
    </row>
    <row r="53" spans="2:2" ht="28.5" customHeight="1" thickBot="1" x14ac:dyDescent="0.3">
      <c r="B53" s="70" t="str">
        <f>(CONCATENATE('7.2.'!$P$1," ",'7.2.'!$A$1))</f>
        <v>CUADRO 7.2. Existencia de Unidades de Igualdad de Género por institución y sexo.</v>
      </c>
    </row>
    <row r="54" spans="2:2" ht="3.6" customHeight="1" thickBot="1" x14ac:dyDescent="0.3"/>
    <row r="55" spans="2:2" ht="28.5" customHeight="1" thickBot="1" x14ac:dyDescent="0.3">
      <c r="B55" s="31" t="s">
        <v>321</v>
      </c>
    </row>
    <row r="56" spans="2:2" ht="28.5" customHeight="1" thickBot="1" x14ac:dyDescent="0.3">
      <c r="B56" s="70" t="s">
        <v>32</v>
      </c>
    </row>
  </sheetData>
  <hyperlinks>
    <hyperlink ref="B52" location="'7.1.'!A1" display="Cuadro 7.1. Porcentaje de servidores(as) públicos(as) que saben sobre la existencia de ordenamientos por sexo."/>
    <hyperlink ref="B56" location="Coment!A1" display="Comentarios por institución y sexo."/>
    <hyperlink ref="B3" location="'1.1.'!A1" display="'1.1.'!A1"/>
    <hyperlink ref="B4" location="'1.2.'!A1" display="'1.2.'!A1"/>
    <hyperlink ref="B8" location="'1.5.'!A1" display="'1.5.'!A1"/>
    <hyperlink ref="B9" location="'1.6.'!A1" display="'1.6.'!A1"/>
    <hyperlink ref="B10" location="'1.7.'!A1" display="'1.7.'!A1"/>
    <hyperlink ref="B11" location="'1.8.'!A1" display="'1.8.'!A1"/>
    <hyperlink ref="B12" location="'1.9.'!A1" display="'1.9.'!A1"/>
    <hyperlink ref="B5" location="'1.3.'!A1" display="'1.3.'!A1"/>
    <hyperlink ref="B6" location="'1.4.'!A1" display="'1.4.'!A1"/>
    <hyperlink ref="B15" location="'2.1.'!A1" display="'2.1.'!A1"/>
    <hyperlink ref="B18" location="'3.1.'!A1" display="'3.1.'!A1"/>
    <hyperlink ref="B19" location="'3.2.'!A1" display="'3.2.'!A1"/>
    <hyperlink ref="B21" location="'3.3.'!A1" display="'3.3.'!A1"/>
    <hyperlink ref="B22" location="'3.4.'!A1" display="'3.4.'!A1"/>
    <hyperlink ref="B23" location="'3.5.'!A1" display="'3.5.'!A1"/>
    <hyperlink ref="B25" location="'3.6.'!A1" display="'3.6.'!A1"/>
    <hyperlink ref="B29" location="'4.1.'!A1" display="'4.1.'!A1"/>
    <hyperlink ref="B31" location="'4.2.'!A1" display="'4.2.'!A1"/>
    <hyperlink ref="B32" location="'4.3.'!A1" display="'4.3.'!A1"/>
    <hyperlink ref="B33" location="'4.4.'!A1" display="'4.4.'!A1"/>
    <hyperlink ref="B34" location="'4.5.'!A1" display="'4.5.'!A1"/>
    <hyperlink ref="B37" location="'5.1.'!A1" display="'5.1.'!A1"/>
    <hyperlink ref="B38" location="'5.2.'!A1" display="'5.2.'!A1"/>
    <hyperlink ref="B42" location="'5.6.'!A1" display="'5.6.'!A1"/>
    <hyperlink ref="B41" location="'5.5.'!A1" display="'5.5.'!A1"/>
    <hyperlink ref="B45" location="'5.9.'!A1" display="'5.9.'!A1"/>
    <hyperlink ref="B53" location="'7.2.'!A1" display="'7.2.'!A1"/>
    <hyperlink ref="B48" location="'6.1.'!A1" display="'6.1.'!A1"/>
    <hyperlink ref="B49" location="'6.2.'!A1" display="'6.2.'!A1"/>
    <hyperlink ref="B26" location="'3.7.'!A1" display="'3.7.'!A1"/>
    <hyperlink ref="B24" location="'3.5.1.'!A1" display="'3.5.1.'!A1"/>
    <hyperlink ref="B40" location="'5.4.'!A1" display="'5.4.'!A1"/>
    <hyperlink ref="B39" location="'5.3.'!A1" display="'5.3.'!A1"/>
    <hyperlink ref="B43" location="'5.7.'!A1" display="'5.7.'!A1"/>
    <hyperlink ref="B7" location="'1.4.1.'!A1" display="'1.4.1.'!A1"/>
    <hyperlink ref="B20" location="'3.2.1.'!A1" display="CUADRO 3.2. Porcentaje de servidoras(es) públicas(os) que manfestaron haber sido discriminadas(os) laboralmente."/>
    <hyperlink ref="B30" location="'4.1.1.'!A1" display="'4.1.1.'!A1"/>
    <hyperlink ref="B44" location="'5.8.'!A1" display="'5.8.'!A1"/>
  </hyperlink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tabColor theme="5" tint="0.39997558519241921"/>
  </sheetPr>
  <dimension ref="A1:U34"/>
  <sheetViews>
    <sheetView showGridLines="0" zoomScaleNormal="100" workbookViewId="0"/>
  </sheetViews>
  <sheetFormatPr baseColWidth="10" defaultRowHeight="12.75" x14ac:dyDescent="0.2"/>
  <cols>
    <col min="1" max="1" width="23.5703125" style="7" customWidth="1"/>
    <col min="2" max="2" width="11.42578125" style="8" customWidth="1"/>
    <col min="3" max="5" width="10.42578125" style="8" customWidth="1"/>
    <col min="6" max="6" width="0.5703125" style="8" customWidth="1"/>
    <col min="7" max="9" width="10.42578125" style="8" customWidth="1"/>
    <col min="10" max="10" width="0.5703125" style="8" customWidth="1"/>
    <col min="11" max="13" width="10.42578125" style="8" customWidth="1"/>
    <col min="14" max="14" width="0.5703125" style="8" customWidth="1"/>
    <col min="15" max="17" width="10.42578125" style="8" customWidth="1"/>
    <col min="18" max="18" width="0.5703125" style="8" customWidth="1"/>
    <col min="19" max="20" width="10.42578125" style="8" customWidth="1"/>
    <col min="21" max="21" width="10.42578125" style="7" customWidth="1"/>
    <col min="22" max="16384" width="11.42578125" style="7"/>
  </cols>
  <sheetData>
    <row r="1" spans="1:21" ht="16.5" customHeight="1" x14ac:dyDescent="0.2">
      <c r="A1" s="3" t="s">
        <v>359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17" t="s">
        <v>70</v>
      </c>
    </row>
    <row r="2" spans="1:21" ht="13.5" thickBot="1" x14ac:dyDescent="0.25">
      <c r="A2" s="6">
        <v>2014</v>
      </c>
    </row>
    <row r="3" spans="1:21" ht="22.5" customHeight="1" x14ac:dyDescent="0.2">
      <c r="A3" s="350" t="s">
        <v>282</v>
      </c>
      <c r="B3" s="352" t="s">
        <v>1</v>
      </c>
      <c r="C3" s="352" t="s">
        <v>283</v>
      </c>
      <c r="D3" s="352"/>
      <c r="E3" s="352"/>
      <c r="F3" s="352"/>
      <c r="G3" s="352"/>
      <c r="H3" s="352"/>
      <c r="I3" s="352"/>
      <c r="J3" s="352"/>
      <c r="K3" s="352"/>
      <c r="L3" s="352"/>
      <c r="M3" s="352"/>
      <c r="N3" s="352"/>
      <c r="O3" s="352"/>
      <c r="P3" s="352"/>
      <c r="Q3" s="352"/>
      <c r="R3" s="352"/>
      <c r="S3" s="352"/>
      <c r="T3" s="352"/>
      <c r="U3" s="352"/>
    </row>
    <row r="4" spans="1:21" ht="22.5" customHeight="1" x14ac:dyDescent="0.2">
      <c r="A4" s="355"/>
      <c r="B4" s="356"/>
      <c r="C4" s="357" t="s">
        <v>63</v>
      </c>
      <c r="D4" s="357"/>
      <c r="E4" s="357"/>
      <c r="F4" s="361"/>
      <c r="G4" s="357">
        <v>1</v>
      </c>
      <c r="H4" s="357"/>
      <c r="I4" s="357"/>
      <c r="J4" s="361"/>
      <c r="K4" s="357">
        <v>2</v>
      </c>
      <c r="L4" s="357"/>
      <c r="M4" s="357"/>
      <c r="N4" s="361"/>
      <c r="O4" s="357">
        <v>3</v>
      </c>
      <c r="P4" s="357"/>
      <c r="Q4" s="357"/>
      <c r="R4" s="361"/>
      <c r="S4" s="357" t="s">
        <v>64</v>
      </c>
      <c r="T4" s="357"/>
      <c r="U4" s="357"/>
    </row>
    <row r="5" spans="1:21" ht="30" customHeight="1" thickBot="1" x14ac:dyDescent="0.25">
      <c r="A5" s="351"/>
      <c r="B5" s="353"/>
      <c r="C5" s="47" t="s">
        <v>1</v>
      </c>
      <c r="D5" s="47" t="s">
        <v>8</v>
      </c>
      <c r="E5" s="47" t="s">
        <v>9</v>
      </c>
      <c r="F5" s="360"/>
      <c r="G5" s="47" t="s">
        <v>1</v>
      </c>
      <c r="H5" s="47" t="s">
        <v>8</v>
      </c>
      <c r="I5" s="47" t="s">
        <v>9</v>
      </c>
      <c r="J5" s="360"/>
      <c r="K5" s="47" t="s">
        <v>1</v>
      </c>
      <c r="L5" s="47" t="s">
        <v>8</v>
      </c>
      <c r="M5" s="47" t="s">
        <v>9</v>
      </c>
      <c r="N5" s="360"/>
      <c r="O5" s="47" t="s">
        <v>1</v>
      </c>
      <c r="P5" s="47" t="s">
        <v>8</v>
      </c>
      <c r="Q5" s="47" t="s">
        <v>9</v>
      </c>
      <c r="R5" s="360"/>
      <c r="S5" s="47" t="s">
        <v>1</v>
      </c>
      <c r="T5" s="47" t="s">
        <v>8</v>
      </c>
      <c r="U5" s="47" t="s">
        <v>9</v>
      </c>
    </row>
    <row r="6" spans="1:21" x14ac:dyDescent="0.2">
      <c r="A6" s="58" t="s">
        <v>1</v>
      </c>
      <c r="B6" s="100">
        <f>SUM(B7:B16)</f>
        <v>8970</v>
      </c>
      <c r="C6" s="100">
        <f>SUM(C7:C16)</f>
        <v>2152</v>
      </c>
      <c r="D6" s="100">
        <f t="shared" ref="D6:E6" si="0">SUM(D7:D16)</f>
        <v>1547</v>
      </c>
      <c r="E6" s="100">
        <f t="shared" si="0"/>
        <v>605</v>
      </c>
      <c r="F6" s="100"/>
      <c r="G6" s="100">
        <f>SUM(G7:G16)</f>
        <v>2222</v>
      </c>
      <c r="H6" s="100">
        <f t="shared" ref="H6" si="1">SUM(H7:H16)</f>
        <v>1564</v>
      </c>
      <c r="I6" s="100">
        <f t="shared" ref="I6" si="2">SUM(I7:I16)</f>
        <v>658</v>
      </c>
      <c r="J6" s="100"/>
      <c r="K6" s="100">
        <f>SUM(K7:K16)</f>
        <v>1931</v>
      </c>
      <c r="L6" s="100">
        <f t="shared" ref="L6" si="3">SUM(L7:L16)</f>
        <v>1426</v>
      </c>
      <c r="M6" s="100">
        <f t="shared" ref="M6" si="4">SUM(M7:M16)</f>
        <v>505</v>
      </c>
      <c r="N6" s="100"/>
      <c r="O6" s="100">
        <f>SUM(O7:O16)</f>
        <v>1444</v>
      </c>
      <c r="P6" s="100">
        <f t="shared" ref="P6" si="5">SUM(P7:P16)</f>
        <v>1208</v>
      </c>
      <c r="Q6" s="100">
        <f t="shared" ref="Q6" si="6">SUM(Q7:Q16)</f>
        <v>236</v>
      </c>
      <c r="R6" s="100"/>
      <c r="S6" s="100">
        <f>SUM(S7:S16)</f>
        <v>1221</v>
      </c>
      <c r="T6" s="100">
        <f t="shared" ref="T6" si="7">SUM(T7:T16)</f>
        <v>1081</v>
      </c>
      <c r="U6" s="100">
        <f t="shared" ref="U6" si="8">SUM(U7:U16)</f>
        <v>140</v>
      </c>
    </row>
    <row r="7" spans="1:21" x14ac:dyDescent="0.2">
      <c r="A7" s="32" t="s">
        <v>280</v>
      </c>
      <c r="B7" s="101">
        <f>SUM(C7,G7,K7,O7,S7)</f>
        <v>273</v>
      </c>
      <c r="C7" s="101">
        <f>SUM(D7:E7)</f>
        <v>264</v>
      </c>
      <c r="D7" s="103">
        <v>200</v>
      </c>
      <c r="E7" s="103">
        <v>64</v>
      </c>
      <c r="F7" s="102"/>
      <c r="G7" s="101">
        <f>SUM(H7:I7)</f>
        <v>6</v>
      </c>
      <c r="H7" s="103">
        <v>4</v>
      </c>
      <c r="I7" s="103">
        <v>2</v>
      </c>
      <c r="J7" s="102"/>
      <c r="K7" s="101">
        <f>SUM(L7:M7)</f>
        <v>1</v>
      </c>
      <c r="L7" s="248" t="s">
        <v>374</v>
      </c>
      <c r="M7" s="104">
        <v>1</v>
      </c>
      <c r="N7" s="102"/>
      <c r="O7" s="101">
        <f>SUM(P7:Q7)</f>
        <v>2</v>
      </c>
      <c r="P7" s="248" t="s">
        <v>374</v>
      </c>
      <c r="Q7" s="103">
        <v>2</v>
      </c>
      <c r="R7" s="102"/>
      <c r="S7" s="246" t="s">
        <v>374</v>
      </c>
      <c r="T7" s="248" t="s">
        <v>374</v>
      </c>
      <c r="U7" s="248" t="s">
        <v>374</v>
      </c>
    </row>
    <row r="8" spans="1:21" x14ac:dyDescent="0.2">
      <c r="A8" s="32" t="s">
        <v>281</v>
      </c>
      <c r="B8" s="101">
        <f t="shared" ref="B8:B15" si="9">SUM(C8,G8,K8,O8,S8)</f>
        <v>1940</v>
      </c>
      <c r="C8" s="101">
        <f t="shared" ref="C8:C14" si="10">SUM(D8:E8)</f>
        <v>1433</v>
      </c>
      <c r="D8" s="103">
        <v>1015</v>
      </c>
      <c r="E8" s="103">
        <v>418</v>
      </c>
      <c r="F8" s="104"/>
      <c r="G8" s="101">
        <f t="shared" ref="G8:G16" si="11">SUM(H8:I8)</f>
        <v>410</v>
      </c>
      <c r="H8" s="103">
        <v>301</v>
      </c>
      <c r="I8" s="103">
        <v>109</v>
      </c>
      <c r="J8" s="104"/>
      <c r="K8" s="101">
        <f t="shared" ref="K8:K16" si="12">SUM(L8:M8)</f>
        <v>56</v>
      </c>
      <c r="L8" s="104">
        <v>37</v>
      </c>
      <c r="M8" s="104">
        <v>19</v>
      </c>
      <c r="N8" s="104"/>
      <c r="O8" s="101">
        <f t="shared" ref="O8:O16" si="13">SUM(P8:Q8)</f>
        <v>22</v>
      </c>
      <c r="P8" s="103">
        <v>17</v>
      </c>
      <c r="Q8" s="103">
        <v>5</v>
      </c>
      <c r="R8" s="104"/>
      <c r="S8" s="102">
        <f t="shared" ref="S8:S16" si="14">SUM(T8:U8)</f>
        <v>19</v>
      </c>
      <c r="T8" s="104">
        <v>16</v>
      </c>
      <c r="U8" s="104">
        <v>3</v>
      </c>
    </row>
    <row r="9" spans="1:21" x14ac:dyDescent="0.2">
      <c r="A9" s="32" t="s">
        <v>51</v>
      </c>
      <c r="B9" s="101">
        <f t="shared" si="9"/>
        <v>2214</v>
      </c>
      <c r="C9" s="101">
        <f t="shared" si="10"/>
        <v>262</v>
      </c>
      <c r="D9" s="103">
        <v>195</v>
      </c>
      <c r="E9" s="103">
        <v>67</v>
      </c>
      <c r="F9" s="104"/>
      <c r="G9" s="101">
        <f t="shared" si="11"/>
        <v>1188</v>
      </c>
      <c r="H9" s="103">
        <v>869</v>
      </c>
      <c r="I9" s="103">
        <v>319</v>
      </c>
      <c r="J9" s="104"/>
      <c r="K9" s="101">
        <f t="shared" si="12"/>
        <v>604</v>
      </c>
      <c r="L9" s="104">
        <v>484</v>
      </c>
      <c r="M9" s="104">
        <v>120</v>
      </c>
      <c r="N9" s="104"/>
      <c r="O9" s="101">
        <f t="shared" si="13"/>
        <v>115</v>
      </c>
      <c r="P9" s="103">
        <v>98</v>
      </c>
      <c r="Q9" s="103">
        <v>17</v>
      </c>
      <c r="R9" s="104"/>
      <c r="S9" s="102">
        <f t="shared" si="14"/>
        <v>45</v>
      </c>
      <c r="T9" s="104">
        <v>40</v>
      </c>
      <c r="U9" s="104">
        <v>5</v>
      </c>
    </row>
    <row r="10" spans="1:21" x14ac:dyDescent="0.2">
      <c r="A10" s="32" t="s">
        <v>52</v>
      </c>
      <c r="B10" s="101">
        <f t="shared" si="9"/>
        <v>1935</v>
      </c>
      <c r="C10" s="101">
        <f t="shared" si="10"/>
        <v>102</v>
      </c>
      <c r="D10" s="103">
        <v>64</v>
      </c>
      <c r="E10" s="103">
        <v>38</v>
      </c>
      <c r="F10" s="104"/>
      <c r="G10" s="101">
        <f t="shared" si="11"/>
        <v>467</v>
      </c>
      <c r="H10" s="103">
        <v>259</v>
      </c>
      <c r="I10" s="103">
        <v>208</v>
      </c>
      <c r="J10" s="104"/>
      <c r="K10" s="101">
        <f t="shared" si="12"/>
        <v>854</v>
      </c>
      <c r="L10" s="104">
        <v>572</v>
      </c>
      <c r="M10" s="104">
        <v>282</v>
      </c>
      <c r="N10" s="104"/>
      <c r="O10" s="101">
        <f t="shared" si="13"/>
        <v>413</v>
      </c>
      <c r="P10" s="103">
        <v>326</v>
      </c>
      <c r="Q10" s="103">
        <v>87</v>
      </c>
      <c r="R10" s="104"/>
      <c r="S10" s="102">
        <f t="shared" si="14"/>
        <v>99</v>
      </c>
      <c r="T10" s="104">
        <v>70</v>
      </c>
      <c r="U10" s="104">
        <v>29</v>
      </c>
    </row>
    <row r="11" spans="1:21" x14ac:dyDescent="0.2">
      <c r="A11" s="32" t="s">
        <v>53</v>
      </c>
      <c r="B11" s="101">
        <f t="shared" si="9"/>
        <v>1279</v>
      </c>
      <c r="C11" s="101">
        <f t="shared" si="10"/>
        <v>42</v>
      </c>
      <c r="D11" s="103">
        <v>35</v>
      </c>
      <c r="E11" s="103">
        <v>7</v>
      </c>
      <c r="F11" s="105"/>
      <c r="G11" s="101">
        <f t="shared" si="11"/>
        <v>81</v>
      </c>
      <c r="H11" s="103">
        <v>69</v>
      </c>
      <c r="I11" s="103">
        <v>12</v>
      </c>
      <c r="J11" s="105"/>
      <c r="K11" s="101">
        <f t="shared" si="12"/>
        <v>324</v>
      </c>
      <c r="L11" s="104">
        <v>250</v>
      </c>
      <c r="M11" s="104">
        <v>74</v>
      </c>
      <c r="N11" s="105"/>
      <c r="O11" s="101">
        <f t="shared" si="13"/>
        <v>587</v>
      </c>
      <c r="P11" s="103">
        <v>516</v>
      </c>
      <c r="Q11" s="103">
        <v>71</v>
      </c>
      <c r="R11" s="105"/>
      <c r="S11" s="102">
        <f t="shared" si="14"/>
        <v>245</v>
      </c>
      <c r="T11" s="104">
        <v>213</v>
      </c>
      <c r="U11" s="104">
        <v>32</v>
      </c>
    </row>
    <row r="12" spans="1:21" x14ac:dyDescent="0.2">
      <c r="A12" s="32" t="s">
        <v>54</v>
      </c>
      <c r="B12" s="101">
        <f t="shared" si="9"/>
        <v>884</v>
      </c>
      <c r="C12" s="101">
        <f t="shared" si="10"/>
        <v>32</v>
      </c>
      <c r="D12" s="103">
        <v>25</v>
      </c>
      <c r="E12" s="103">
        <v>7</v>
      </c>
      <c r="F12" s="105"/>
      <c r="G12" s="101">
        <f t="shared" si="11"/>
        <v>52</v>
      </c>
      <c r="H12" s="103">
        <v>45</v>
      </c>
      <c r="I12" s="103">
        <v>7</v>
      </c>
      <c r="J12" s="105"/>
      <c r="K12" s="101">
        <f t="shared" si="12"/>
        <v>70</v>
      </c>
      <c r="L12" s="104">
        <v>62</v>
      </c>
      <c r="M12" s="104">
        <v>8</v>
      </c>
      <c r="N12" s="105"/>
      <c r="O12" s="101">
        <f t="shared" si="13"/>
        <v>265</v>
      </c>
      <c r="P12" s="103">
        <v>220</v>
      </c>
      <c r="Q12" s="103">
        <v>45</v>
      </c>
      <c r="R12" s="105"/>
      <c r="S12" s="102">
        <f t="shared" si="14"/>
        <v>465</v>
      </c>
      <c r="T12" s="104">
        <v>425</v>
      </c>
      <c r="U12" s="104">
        <v>40</v>
      </c>
    </row>
    <row r="13" spans="1:21" x14ac:dyDescent="0.2">
      <c r="A13" s="32" t="s">
        <v>55</v>
      </c>
      <c r="B13" s="101">
        <f t="shared" si="9"/>
        <v>338</v>
      </c>
      <c r="C13" s="101">
        <f t="shared" si="10"/>
        <v>14</v>
      </c>
      <c r="D13" s="103">
        <v>10</v>
      </c>
      <c r="E13" s="103">
        <v>4</v>
      </c>
      <c r="F13" s="105"/>
      <c r="G13" s="101">
        <f t="shared" si="11"/>
        <v>12</v>
      </c>
      <c r="H13" s="103">
        <v>12</v>
      </c>
      <c r="I13" s="248" t="s">
        <v>374</v>
      </c>
      <c r="J13" s="105"/>
      <c r="K13" s="101">
        <f t="shared" si="12"/>
        <v>16</v>
      </c>
      <c r="L13" s="104">
        <v>16</v>
      </c>
      <c r="M13" s="248" t="s">
        <v>374</v>
      </c>
      <c r="N13" s="105"/>
      <c r="O13" s="101">
        <f t="shared" si="13"/>
        <v>36</v>
      </c>
      <c r="P13" s="103">
        <v>28</v>
      </c>
      <c r="Q13" s="103">
        <v>8</v>
      </c>
      <c r="R13" s="105"/>
      <c r="S13" s="102">
        <f t="shared" si="14"/>
        <v>260</v>
      </c>
      <c r="T13" s="104">
        <v>238</v>
      </c>
      <c r="U13" s="104">
        <v>22</v>
      </c>
    </row>
    <row r="14" spans="1:21" x14ac:dyDescent="0.2">
      <c r="A14" s="32" t="s">
        <v>56</v>
      </c>
      <c r="B14" s="101">
        <f t="shared" si="9"/>
        <v>71</v>
      </c>
      <c r="C14" s="101">
        <f t="shared" si="10"/>
        <v>3</v>
      </c>
      <c r="D14" s="103">
        <v>3</v>
      </c>
      <c r="E14" s="248" t="s">
        <v>374</v>
      </c>
      <c r="F14" s="105"/>
      <c r="G14" s="101">
        <f t="shared" si="11"/>
        <v>4</v>
      </c>
      <c r="H14" s="103">
        <v>4</v>
      </c>
      <c r="I14" s="248" t="s">
        <v>374</v>
      </c>
      <c r="J14" s="105"/>
      <c r="K14" s="101">
        <f t="shared" si="12"/>
        <v>4</v>
      </c>
      <c r="L14" s="104">
        <v>3</v>
      </c>
      <c r="M14" s="104">
        <v>1</v>
      </c>
      <c r="N14" s="105"/>
      <c r="O14" s="101">
        <f t="shared" si="13"/>
        <v>4</v>
      </c>
      <c r="P14" s="103">
        <v>3</v>
      </c>
      <c r="Q14" s="103">
        <v>1</v>
      </c>
      <c r="R14" s="105"/>
      <c r="S14" s="102">
        <f t="shared" si="14"/>
        <v>56</v>
      </c>
      <c r="T14" s="104">
        <v>48</v>
      </c>
      <c r="U14" s="104">
        <v>8</v>
      </c>
    </row>
    <row r="15" spans="1:21" x14ac:dyDescent="0.2">
      <c r="A15" s="32" t="s">
        <v>57</v>
      </c>
      <c r="B15" s="101">
        <f t="shared" si="9"/>
        <v>23</v>
      </c>
      <c r="C15" s="246" t="s">
        <v>374</v>
      </c>
      <c r="D15" s="248" t="s">
        <v>374</v>
      </c>
      <c r="E15" s="248" t="s">
        <v>374</v>
      </c>
      <c r="F15" s="105"/>
      <c r="G15" s="246" t="s">
        <v>374</v>
      </c>
      <c r="H15" s="248" t="s">
        <v>374</v>
      </c>
      <c r="I15" s="248" t="s">
        <v>374</v>
      </c>
      <c r="J15" s="105"/>
      <c r="K15" s="101">
        <f t="shared" si="12"/>
        <v>1</v>
      </c>
      <c r="L15" s="104">
        <v>1</v>
      </c>
      <c r="M15" s="248" t="s">
        <v>374</v>
      </c>
      <c r="N15" s="105"/>
      <c r="O15" s="101">
        <f t="shared" si="13"/>
        <v>0</v>
      </c>
      <c r="P15" s="103">
        <v>0</v>
      </c>
      <c r="Q15" s="103">
        <v>0</v>
      </c>
      <c r="R15" s="105"/>
      <c r="S15" s="102">
        <f t="shared" si="14"/>
        <v>22</v>
      </c>
      <c r="T15" s="104">
        <v>21</v>
      </c>
      <c r="U15" s="104">
        <v>1</v>
      </c>
    </row>
    <row r="16" spans="1:21" ht="13.5" thickBot="1" x14ac:dyDescent="0.25">
      <c r="A16" s="59" t="s">
        <v>58</v>
      </c>
      <c r="B16" s="106">
        <f>SUM(C16,G16,K16,O16,S16)</f>
        <v>13</v>
      </c>
      <c r="C16" s="247" t="s">
        <v>374</v>
      </c>
      <c r="D16" s="249" t="s">
        <v>374</v>
      </c>
      <c r="E16" s="249" t="s">
        <v>374</v>
      </c>
      <c r="F16" s="108"/>
      <c r="G16" s="106">
        <f t="shared" si="11"/>
        <v>2</v>
      </c>
      <c r="H16" s="107">
        <v>1</v>
      </c>
      <c r="I16" s="107">
        <v>1</v>
      </c>
      <c r="J16" s="108"/>
      <c r="K16" s="106">
        <f t="shared" si="12"/>
        <v>1</v>
      </c>
      <c r="L16" s="108">
        <v>1</v>
      </c>
      <c r="M16" s="249" t="s">
        <v>374</v>
      </c>
      <c r="N16" s="108"/>
      <c r="O16" s="106">
        <f t="shared" si="13"/>
        <v>0</v>
      </c>
      <c r="P16" s="107">
        <v>0</v>
      </c>
      <c r="Q16" s="107">
        <v>0</v>
      </c>
      <c r="R16" s="108"/>
      <c r="S16" s="119">
        <f t="shared" si="14"/>
        <v>10</v>
      </c>
      <c r="T16" s="108">
        <v>10</v>
      </c>
      <c r="U16" s="249" t="s">
        <v>374</v>
      </c>
    </row>
    <row r="17" spans="1:21" x14ac:dyDescent="0.2">
      <c r="A17" s="8"/>
      <c r="L17" s="99"/>
      <c r="M17" s="99"/>
    </row>
    <row r="20" spans="1:21" ht="12" customHeight="1" thickBot="1" x14ac:dyDescent="0.25"/>
    <row r="21" spans="1:21" ht="17.25" customHeight="1" x14ac:dyDescent="0.2">
      <c r="A21" s="350" t="s">
        <v>282</v>
      </c>
      <c r="B21" s="352" t="s">
        <v>1</v>
      </c>
      <c r="C21" s="352" t="s">
        <v>283</v>
      </c>
      <c r="D21" s="352"/>
      <c r="E21" s="352"/>
      <c r="F21" s="352"/>
      <c r="G21" s="352"/>
      <c r="H21" s="352"/>
      <c r="I21" s="352"/>
      <c r="J21" s="352"/>
      <c r="K21" s="352"/>
      <c r="L21" s="352"/>
      <c r="M21" s="352"/>
      <c r="N21" s="352"/>
      <c r="O21" s="352"/>
      <c r="P21" s="352"/>
      <c r="Q21" s="352"/>
      <c r="R21" s="352"/>
      <c r="S21" s="352"/>
      <c r="T21" s="352"/>
      <c r="U21" s="352"/>
    </row>
    <row r="22" spans="1:21" ht="17.25" customHeight="1" x14ac:dyDescent="0.2">
      <c r="A22" s="355"/>
      <c r="B22" s="356"/>
      <c r="C22" s="357" t="s">
        <v>63</v>
      </c>
      <c r="D22" s="357"/>
      <c r="E22" s="357"/>
      <c r="F22" s="361"/>
      <c r="G22" s="357">
        <v>1</v>
      </c>
      <c r="H22" s="357"/>
      <c r="I22" s="357"/>
      <c r="J22" s="361"/>
      <c r="K22" s="357">
        <v>2</v>
      </c>
      <c r="L22" s="357"/>
      <c r="M22" s="357"/>
      <c r="N22" s="361"/>
      <c r="O22" s="357">
        <v>3</v>
      </c>
      <c r="P22" s="357"/>
      <c r="Q22" s="357"/>
      <c r="R22" s="361"/>
      <c r="S22" s="357" t="s">
        <v>64</v>
      </c>
      <c r="T22" s="357"/>
      <c r="U22" s="357"/>
    </row>
    <row r="23" spans="1:21" ht="17.25" customHeight="1" thickBot="1" x14ac:dyDescent="0.25">
      <c r="A23" s="351"/>
      <c r="B23" s="353"/>
      <c r="C23" s="47" t="s">
        <v>1</v>
      </c>
      <c r="D23" s="47" t="s">
        <v>8</v>
      </c>
      <c r="E23" s="47" t="s">
        <v>9</v>
      </c>
      <c r="F23" s="360"/>
      <c r="G23" s="47" t="s">
        <v>1</v>
      </c>
      <c r="H23" s="47" t="s">
        <v>8</v>
      </c>
      <c r="I23" s="47" t="s">
        <v>9</v>
      </c>
      <c r="J23" s="360"/>
      <c r="K23" s="47" t="s">
        <v>1</v>
      </c>
      <c r="L23" s="47" t="s">
        <v>8</v>
      </c>
      <c r="M23" s="47" t="s">
        <v>9</v>
      </c>
      <c r="N23" s="360"/>
      <c r="O23" s="47" t="s">
        <v>1</v>
      </c>
      <c r="P23" s="47" t="s">
        <v>8</v>
      </c>
      <c r="Q23" s="47" t="s">
        <v>9</v>
      </c>
      <c r="R23" s="360"/>
      <c r="S23" s="47" t="s">
        <v>1</v>
      </c>
      <c r="T23" s="47" t="s">
        <v>8</v>
      </c>
      <c r="U23" s="47" t="s">
        <v>9</v>
      </c>
    </row>
    <row r="24" spans="1:21" x14ac:dyDescent="0.2">
      <c r="A24" s="58" t="s">
        <v>1</v>
      </c>
      <c r="B24" s="241">
        <f>SUM(C24,G24,K24,O24,S24)</f>
        <v>1</v>
      </c>
      <c r="C24" s="241">
        <f>C6/$B$6</f>
        <v>0.23991081382385729</v>
      </c>
      <c r="D24" s="241">
        <f t="shared" ref="D24:E24" si="15">D6/$B$6</f>
        <v>0.17246376811594202</v>
      </c>
      <c r="E24" s="241">
        <f t="shared" si="15"/>
        <v>6.7447045707915279E-2</v>
      </c>
      <c r="F24" s="100"/>
      <c r="G24" s="290">
        <f>G6/$B$6</f>
        <v>0.24771460423634337</v>
      </c>
      <c r="H24" s="241">
        <f t="shared" ref="H24:I24" si="16">H6/$B$6</f>
        <v>0.17435897435897435</v>
      </c>
      <c r="I24" s="241">
        <f t="shared" si="16"/>
        <v>7.3355629877369002E-2</v>
      </c>
      <c r="J24" s="100"/>
      <c r="K24" s="241">
        <f>K6/$B$6</f>
        <v>0.21527313266443701</v>
      </c>
      <c r="L24" s="241">
        <f t="shared" ref="L24:M24" si="17">L6/$B$6</f>
        <v>0.15897435897435896</v>
      </c>
      <c r="M24" s="241">
        <f t="shared" si="17"/>
        <v>5.629877369007804E-2</v>
      </c>
      <c r="N24" s="100"/>
      <c r="O24" s="241">
        <f>O6/$B$6</f>
        <v>0.16098104793756968</v>
      </c>
      <c r="P24" s="241">
        <f t="shared" ref="P24:Q24" si="18">P6/$B$6</f>
        <v>0.13467112597547379</v>
      </c>
      <c r="Q24" s="241">
        <f t="shared" si="18"/>
        <v>2.6309921962095875E-2</v>
      </c>
      <c r="R24" s="100"/>
      <c r="S24" s="241">
        <f>S6/$B$6</f>
        <v>0.13612040133779263</v>
      </c>
      <c r="T24" s="241">
        <f t="shared" ref="T24:U24" si="19">T6/$B$6</f>
        <v>0.12051282051282051</v>
      </c>
      <c r="U24" s="241">
        <f t="shared" si="19"/>
        <v>1.560758082497213E-2</v>
      </c>
    </row>
    <row r="25" spans="1:21" x14ac:dyDescent="0.2">
      <c r="A25" s="32" t="s">
        <v>280</v>
      </c>
      <c r="B25" s="242">
        <f t="shared" ref="B25:B34" si="20">SUM(C25,G25,K25,O25,S25)</f>
        <v>3.0434782608695653E-2</v>
      </c>
      <c r="C25" s="267">
        <f t="shared" ref="C25:E32" si="21">C7/$B$6</f>
        <v>2.9431438127090301E-2</v>
      </c>
      <c r="D25" s="244">
        <f t="shared" si="21"/>
        <v>2.2296544035674472E-2</v>
      </c>
      <c r="E25" s="244">
        <f t="shared" si="21"/>
        <v>7.1348940914158308E-3</v>
      </c>
      <c r="F25" s="102"/>
      <c r="G25" s="242">
        <f t="shared" ref="G25:L34" si="22">G7/$B$6</f>
        <v>6.6889632107023408E-4</v>
      </c>
      <c r="H25" s="251">
        <f t="shared" si="22"/>
        <v>4.4593088071348942E-4</v>
      </c>
      <c r="I25" s="251">
        <f t="shared" si="22"/>
        <v>2.2296544035674471E-4</v>
      </c>
      <c r="J25" s="102"/>
      <c r="K25" s="252">
        <f t="shared" ref="K25:M33" si="23">K7/$B$6</f>
        <v>1.1148272017837236E-4</v>
      </c>
      <c r="L25" s="250" t="s">
        <v>374</v>
      </c>
      <c r="M25" s="251">
        <f t="shared" si="23"/>
        <v>1.1148272017837236E-4</v>
      </c>
      <c r="N25" s="102"/>
      <c r="O25" s="259">
        <f t="shared" ref="O25:Q32" si="24">O7/$B$6</f>
        <v>2.2296544035674471E-4</v>
      </c>
      <c r="P25" s="250" t="s">
        <v>374</v>
      </c>
      <c r="Q25" s="260">
        <f t="shared" si="24"/>
        <v>2.2296544035674471E-4</v>
      </c>
      <c r="R25" s="102"/>
      <c r="S25" s="246" t="s">
        <v>374</v>
      </c>
      <c r="T25" s="248" t="s">
        <v>374</v>
      </c>
      <c r="U25" s="248" t="s">
        <v>374</v>
      </c>
    </row>
    <row r="26" spans="1:21" x14ac:dyDescent="0.2">
      <c r="A26" s="32" t="s">
        <v>281</v>
      </c>
      <c r="B26" s="242">
        <f t="shared" si="20"/>
        <v>0.21627647714604237</v>
      </c>
      <c r="C26" s="267">
        <f t="shared" si="21"/>
        <v>0.15975473801560758</v>
      </c>
      <c r="D26" s="244">
        <f t="shared" ref="D26:E26" si="25">D8/$B$6</f>
        <v>0.11315496098104794</v>
      </c>
      <c r="E26" s="244">
        <f t="shared" si="25"/>
        <v>4.6599777034559642E-2</v>
      </c>
      <c r="F26" s="104"/>
      <c r="G26" s="242">
        <f t="shared" si="22"/>
        <v>4.5707915273132664E-2</v>
      </c>
      <c r="H26" s="244">
        <f t="shared" si="22"/>
        <v>3.3556298773690076E-2</v>
      </c>
      <c r="I26" s="244">
        <f t="shared" si="22"/>
        <v>1.2151616499442587E-2</v>
      </c>
      <c r="J26" s="104"/>
      <c r="K26" s="242">
        <f t="shared" si="23"/>
        <v>6.2430323299888521E-3</v>
      </c>
      <c r="L26" s="244">
        <f t="shared" si="23"/>
        <v>4.1248606465997774E-3</v>
      </c>
      <c r="M26" s="244">
        <f t="shared" si="23"/>
        <v>2.1181716833890748E-3</v>
      </c>
      <c r="N26" s="104"/>
      <c r="O26" s="261">
        <f t="shared" si="24"/>
        <v>2.4526198439241919E-3</v>
      </c>
      <c r="P26" s="262">
        <f t="shared" si="24"/>
        <v>1.8952062430323299E-3</v>
      </c>
      <c r="Q26" s="262">
        <f t="shared" si="24"/>
        <v>5.5741360089186175E-4</v>
      </c>
      <c r="R26" s="104"/>
      <c r="S26" s="261">
        <f t="shared" ref="S26:U34" si="26">S8/$B$6</f>
        <v>2.1181716833890748E-3</v>
      </c>
      <c r="T26" s="262">
        <f t="shared" si="26"/>
        <v>1.7837235228539577E-3</v>
      </c>
      <c r="U26" s="262">
        <f t="shared" si="26"/>
        <v>3.3444816053511704E-4</v>
      </c>
    </row>
    <row r="27" spans="1:21" x14ac:dyDescent="0.2">
      <c r="A27" s="32" t="s">
        <v>51</v>
      </c>
      <c r="B27" s="242">
        <f t="shared" si="20"/>
        <v>0.24682274247491637</v>
      </c>
      <c r="C27" s="242">
        <f t="shared" si="21"/>
        <v>2.9208472686733555E-2</v>
      </c>
      <c r="D27" s="244">
        <f t="shared" ref="D27:E27" si="27">D9/$B$6</f>
        <v>2.1739130434782608E-2</v>
      </c>
      <c r="E27" s="244">
        <f t="shared" si="27"/>
        <v>7.4693422519509474E-3</v>
      </c>
      <c r="F27" s="104"/>
      <c r="G27" s="267">
        <f t="shared" si="22"/>
        <v>0.13244147157190636</v>
      </c>
      <c r="H27" s="244">
        <f t="shared" si="22"/>
        <v>9.687848383500558E-2</v>
      </c>
      <c r="I27" s="244">
        <f t="shared" si="22"/>
        <v>3.5562987736900781E-2</v>
      </c>
      <c r="J27" s="104"/>
      <c r="K27" s="242">
        <f t="shared" si="23"/>
        <v>6.7335562987736894E-2</v>
      </c>
      <c r="L27" s="244">
        <f t="shared" si="23"/>
        <v>5.395763656633222E-2</v>
      </c>
      <c r="M27" s="244">
        <f t="shared" si="23"/>
        <v>1.3377926421404682E-2</v>
      </c>
      <c r="N27" s="104"/>
      <c r="O27" s="261">
        <f t="shared" si="24"/>
        <v>1.282051282051282E-2</v>
      </c>
      <c r="P27" s="262">
        <f t="shared" si="24"/>
        <v>1.092530657748049E-2</v>
      </c>
      <c r="Q27" s="262">
        <f t="shared" si="24"/>
        <v>1.8952062430323299E-3</v>
      </c>
      <c r="R27" s="104"/>
      <c r="S27" s="261">
        <f t="shared" si="26"/>
        <v>5.016722408026756E-3</v>
      </c>
      <c r="T27" s="262">
        <f t="shared" si="26"/>
        <v>4.459308807134894E-3</v>
      </c>
      <c r="U27" s="262">
        <f t="shared" si="26"/>
        <v>5.5741360089186175E-4</v>
      </c>
    </row>
    <row r="28" spans="1:21" x14ac:dyDescent="0.2">
      <c r="A28" s="32" t="s">
        <v>52</v>
      </c>
      <c r="B28" s="242">
        <f t="shared" si="20"/>
        <v>0.2157190635451505</v>
      </c>
      <c r="C28" s="242">
        <f t="shared" si="21"/>
        <v>1.137123745819398E-2</v>
      </c>
      <c r="D28" s="244">
        <f t="shared" ref="D28:E28" si="28">D10/$B$6</f>
        <v>7.1348940914158308E-3</v>
      </c>
      <c r="E28" s="244">
        <f t="shared" si="28"/>
        <v>4.2363433667781496E-3</v>
      </c>
      <c r="F28" s="104"/>
      <c r="G28" s="242">
        <f t="shared" si="22"/>
        <v>5.2062430323299887E-2</v>
      </c>
      <c r="H28" s="244">
        <f t="shared" si="22"/>
        <v>2.8874024526198441E-2</v>
      </c>
      <c r="I28" s="244">
        <f t="shared" si="22"/>
        <v>2.318840579710145E-2</v>
      </c>
      <c r="J28" s="104"/>
      <c r="K28" s="267">
        <f t="shared" si="23"/>
        <v>9.5206243032329996E-2</v>
      </c>
      <c r="L28" s="244">
        <f t="shared" si="23"/>
        <v>6.3768115942028983E-2</v>
      </c>
      <c r="M28" s="244">
        <f t="shared" si="23"/>
        <v>3.1438127090301006E-2</v>
      </c>
      <c r="N28" s="104"/>
      <c r="O28" s="261">
        <f t="shared" si="24"/>
        <v>4.6042363433667778E-2</v>
      </c>
      <c r="P28" s="262">
        <f t="shared" si="24"/>
        <v>3.6343366778149387E-2</v>
      </c>
      <c r="Q28" s="262">
        <f t="shared" si="24"/>
        <v>9.6989966555183944E-3</v>
      </c>
      <c r="R28" s="104"/>
      <c r="S28" s="261">
        <f t="shared" si="26"/>
        <v>1.1036789297658863E-2</v>
      </c>
      <c r="T28" s="262">
        <f t="shared" si="26"/>
        <v>7.803790412486065E-3</v>
      </c>
      <c r="U28" s="262">
        <f t="shared" si="26"/>
        <v>3.2329988851727983E-3</v>
      </c>
    </row>
    <row r="29" spans="1:21" x14ac:dyDescent="0.2">
      <c r="A29" s="32" t="s">
        <v>53</v>
      </c>
      <c r="B29" s="242">
        <f t="shared" si="20"/>
        <v>0.14258639910813822</v>
      </c>
      <c r="C29" s="242">
        <f t="shared" si="21"/>
        <v>4.6822742474916385E-3</v>
      </c>
      <c r="D29" s="244">
        <f t="shared" ref="D29:E29" si="29">D11/$B$6</f>
        <v>3.9018952062430325E-3</v>
      </c>
      <c r="E29" s="244">
        <f t="shared" si="29"/>
        <v>7.8037904124860652E-4</v>
      </c>
      <c r="F29" s="105"/>
      <c r="G29" s="242">
        <f t="shared" si="22"/>
        <v>9.0301003344481611E-3</v>
      </c>
      <c r="H29" s="244">
        <f t="shared" si="22"/>
        <v>7.6923076923076927E-3</v>
      </c>
      <c r="I29" s="244">
        <f t="shared" si="22"/>
        <v>1.3377926421404682E-3</v>
      </c>
      <c r="J29" s="105"/>
      <c r="K29" s="242">
        <f t="shared" si="23"/>
        <v>3.6120401337792644E-2</v>
      </c>
      <c r="L29" s="244">
        <f t="shared" si="23"/>
        <v>2.7870680044593088E-2</v>
      </c>
      <c r="M29" s="244">
        <f t="shared" si="23"/>
        <v>8.2497212931995547E-3</v>
      </c>
      <c r="N29" s="105"/>
      <c r="O29" s="266">
        <f t="shared" si="24"/>
        <v>6.5440356744704567E-2</v>
      </c>
      <c r="P29" s="262">
        <f t="shared" si="24"/>
        <v>5.7525083612040132E-2</v>
      </c>
      <c r="Q29" s="262">
        <f t="shared" si="24"/>
        <v>7.9152731326644372E-3</v>
      </c>
      <c r="R29" s="104"/>
      <c r="S29" s="261">
        <f t="shared" si="26"/>
        <v>2.7313266443701228E-2</v>
      </c>
      <c r="T29" s="262">
        <f t="shared" si="26"/>
        <v>2.374581939799331E-2</v>
      </c>
      <c r="U29" s="262">
        <f t="shared" si="26"/>
        <v>3.5674470457079154E-3</v>
      </c>
    </row>
    <row r="30" spans="1:21" x14ac:dyDescent="0.2">
      <c r="A30" s="32" t="s">
        <v>54</v>
      </c>
      <c r="B30" s="242">
        <f t="shared" si="20"/>
        <v>9.8550724637681164E-2</v>
      </c>
      <c r="C30" s="242">
        <f t="shared" si="21"/>
        <v>3.5674470457079154E-3</v>
      </c>
      <c r="D30" s="244">
        <f t="shared" ref="D30:E30" si="30">D12/$B$6</f>
        <v>2.787068004459309E-3</v>
      </c>
      <c r="E30" s="244">
        <f t="shared" si="30"/>
        <v>7.8037904124860652E-4</v>
      </c>
      <c r="F30" s="105"/>
      <c r="G30" s="242">
        <f t="shared" si="22"/>
        <v>5.7971014492753624E-3</v>
      </c>
      <c r="H30" s="244">
        <f t="shared" si="22"/>
        <v>5.016722408026756E-3</v>
      </c>
      <c r="I30" s="244">
        <f t="shared" si="22"/>
        <v>7.8037904124860652E-4</v>
      </c>
      <c r="J30" s="105"/>
      <c r="K30" s="242">
        <f t="shared" si="23"/>
        <v>7.803790412486065E-3</v>
      </c>
      <c r="L30" s="244">
        <f t="shared" si="23"/>
        <v>6.9119286510590855E-3</v>
      </c>
      <c r="M30" s="244">
        <f t="shared" si="23"/>
        <v>8.9186176142697885E-4</v>
      </c>
      <c r="N30" s="105"/>
      <c r="O30" s="261">
        <f t="shared" si="24"/>
        <v>2.9542920847268672E-2</v>
      </c>
      <c r="P30" s="262">
        <f t="shared" si="24"/>
        <v>2.4526198439241916E-2</v>
      </c>
      <c r="Q30" s="262">
        <f t="shared" si="24"/>
        <v>5.016722408026756E-3</v>
      </c>
      <c r="R30" s="104"/>
      <c r="S30" s="266">
        <f t="shared" si="26"/>
        <v>5.1839464882943144E-2</v>
      </c>
      <c r="T30" s="262">
        <f t="shared" si="26"/>
        <v>4.7380156075808248E-2</v>
      </c>
      <c r="U30" s="262">
        <f t="shared" si="26"/>
        <v>4.459308807134894E-3</v>
      </c>
    </row>
    <row r="31" spans="1:21" x14ac:dyDescent="0.2">
      <c r="A31" s="32" t="s">
        <v>55</v>
      </c>
      <c r="B31" s="242">
        <f t="shared" si="20"/>
        <v>3.768115942028985E-2</v>
      </c>
      <c r="C31" s="242">
        <f t="shared" si="21"/>
        <v>1.560758082497213E-3</v>
      </c>
      <c r="D31" s="244">
        <f t="shared" ref="D31:E31" si="31">D13/$B$6</f>
        <v>1.1148272017837235E-3</v>
      </c>
      <c r="E31" s="251">
        <f t="shared" si="31"/>
        <v>4.4593088071348942E-4</v>
      </c>
      <c r="F31" s="105"/>
      <c r="G31" s="242">
        <f t="shared" si="22"/>
        <v>1.3377926421404682E-3</v>
      </c>
      <c r="H31" s="244">
        <f t="shared" si="22"/>
        <v>1.3377926421404682E-3</v>
      </c>
      <c r="I31" s="250" t="s">
        <v>374</v>
      </c>
      <c r="J31" s="105"/>
      <c r="K31" s="242">
        <f t="shared" si="23"/>
        <v>1.7837235228539577E-3</v>
      </c>
      <c r="L31" s="244">
        <f t="shared" si="23"/>
        <v>1.7837235228539577E-3</v>
      </c>
      <c r="M31" s="253" t="s">
        <v>374</v>
      </c>
      <c r="N31" s="105"/>
      <c r="O31" s="261">
        <f t="shared" si="24"/>
        <v>4.0133779264214043E-3</v>
      </c>
      <c r="P31" s="262">
        <f t="shared" si="24"/>
        <v>3.1215161649944261E-3</v>
      </c>
      <c r="Q31" s="260">
        <f t="shared" si="24"/>
        <v>8.9186176142697885E-4</v>
      </c>
      <c r="R31" s="104"/>
      <c r="S31" s="266">
        <f t="shared" si="26"/>
        <v>2.8985507246376812E-2</v>
      </c>
      <c r="T31" s="262">
        <f t="shared" si="26"/>
        <v>2.6532887402452621E-2</v>
      </c>
      <c r="U31" s="260">
        <f t="shared" si="26"/>
        <v>2.4526198439241919E-3</v>
      </c>
    </row>
    <row r="32" spans="1:21" x14ac:dyDescent="0.2">
      <c r="A32" s="32" t="s">
        <v>56</v>
      </c>
      <c r="B32" s="242">
        <f t="shared" si="20"/>
        <v>7.9152731326644372E-3</v>
      </c>
      <c r="C32" s="252">
        <f t="shared" si="21"/>
        <v>3.3444816053511704E-4</v>
      </c>
      <c r="D32" s="251">
        <f t="shared" ref="D32" si="32">D14/$B$6</f>
        <v>3.3444816053511704E-4</v>
      </c>
      <c r="E32" s="250" t="s">
        <v>374</v>
      </c>
      <c r="F32" s="105"/>
      <c r="G32" s="252">
        <f t="shared" si="22"/>
        <v>4.4593088071348942E-4</v>
      </c>
      <c r="H32" s="251">
        <f t="shared" si="22"/>
        <v>4.4593088071348942E-4</v>
      </c>
      <c r="I32" s="250" t="s">
        <v>374</v>
      </c>
      <c r="J32" s="105"/>
      <c r="K32" s="252">
        <f t="shared" si="23"/>
        <v>4.4593088071348942E-4</v>
      </c>
      <c r="L32" s="251">
        <f t="shared" si="23"/>
        <v>3.3444816053511704E-4</v>
      </c>
      <c r="M32" s="251">
        <f t="shared" si="23"/>
        <v>1.1148272017837236E-4</v>
      </c>
      <c r="N32" s="105"/>
      <c r="O32" s="261">
        <f t="shared" si="24"/>
        <v>4.4593088071348942E-4</v>
      </c>
      <c r="P32" s="260">
        <f t="shared" si="24"/>
        <v>3.3444816053511704E-4</v>
      </c>
      <c r="Q32" s="260">
        <f t="shared" si="24"/>
        <v>1.1148272017837236E-4</v>
      </c>
      <c r="R32" s="104"/>
      <c r="S32" s="266">
        <f t="shared" si="26"/>
        <v>6.2430323299888521E-3</v>
      </c>
      <c r="T32" s="262">
        <f t="shared" si="26"/>
        <v>5.3511705685618726E-3</v>
      </c>
      <c r="U32" s="260">
        <f t="shared" ref="U32" si="33">U14/$B$6</f>
        <v>8.9186176142697885E-4</v>
      </c>
    </row>
    <row r="33" spans="1:21" x14ac:dyDescent="0.2">
      <c r="A33" s="32" t="s">
        <v>57</v>
      </c>
      <c r="B33" s="242">
        <f t="shared" si="20"/>
        <v>2.5641025641025641E-3</v>
      </c>
      <c r="C33" s="246" t="s">
        <v>374</v>
      </c>
      <c r="D33" s="248" t="s">
        <v>374</v>
      </c>
      <c r="E33" s="248" t="s">
        <v>374</v>
      </c>
      <c r="F33" s="105"/>
      <c r="G33" s="255" t="s">
        <v>374</v>
      </c>
      <c r="H33" s="248" t="s">
        <v>374</v>
      </c>
      <c r="I33" s="248" t="s">
        <v>374</v>
      </c>
      <c r="J33" s="105"/>
      <c r="K33" s="252">
        <f t="shared" si="23"/>
        <v>1.1148272017837236E-4</v>
      </c>
      <c r="L33" s="251">
        <f t="shared" si="23"/>
        <v>1.1148272017837236E-4</v>
      </c>
      <c r="M33" s="248" t="s">
        <v>374</v>
      </c>
      <c r="N33" s="105"/>
      <c r="O33" s="254" t="s">
        <v>374</v>
      </c>
      <c r="P33" s="248" t="s">
        <v>374</v>
      </c>
      <c r="Q33" s="248" t="s">
        <v>374</v>
      </c>
      <c r="R33" s="104"/>
      <c r="S33" s="266">
        <f t="shared" si="26"/>
        <v>2.4526198439241919E-3</v>
      </c>
      <c r="T33" s="262">
        <f t="shared" si="26"/>
        <v>2.3411371237458192E-3</v>
      </c>
      <c r="U33" s="260">
        <f t="shared" ref="U33" si="34">U15/$B$6</f>
        <v>1.1148272017837236E-4</v>
      </c>
    </row>
    <row r="34" spans="1:21" ht="13.5" thickBot="1" x14ac:dyDescent="0.25">
      <c r="A34" s="59" t="s">
        <v>58</v>
      </c>
      <c r="B34" s="243">
        <f t="shared" si="20"/>
        <v>1.4492753623188406E-3</v>
      </c>
      <c r="C34" s="247" t="s">
        <v>374</v>
      </c>
      <c r="D34" s="249" t="s">
        <v>374</v>
      </c>
      <c r="E34" s="249" t="s">
        <v>374</v>
      </c>
      <c r="F34" s="108"/>
      <c r="G34" s="256">
        <f t="shared" si="22"/>
        <v>2.2296544035674471E-4</v>
      </c>
      <c r="H34" s="258">
        <f t="shared" si="22"/>
        <v>1.1148272017837236E-4</v>
      </c>
      <c r="I34" s="258">
        <f t="shared" si="22"/>
        <v>1.1148272017837236E-4</v>
      </c>
      <c r="J34" s="108"/>
      <c r="K34" s="256">
        <f t="shared" si="22"/>
        <v>1.1148272017837236E-4</v>
      </c>
      <c r="L34" s="258">
        <f t="shared" si="22"/>
        <v>1.1148272017837236E-4</v>
      </c>
      <c r="M34" s="249" t="s">
        <v>374</v>
      </c>
      <c r="N34" s="108"/>
      <c r="O34" s="263" t="s">
        <v>374</v>
      </c>
      <c r="P34" s="249" t="s">
        <v>374</v>
      </c>
      <c r="Q34" s="249" t="s">
        <v>374</v>
      </c>
      <c r="R34" s="108"/>
      <c r="S34" s="291">
        <f t="shared" si="26"/>
        <v>1.1148272017837235E-3</v>
      </c>
      <c r="T34" s="257">
        <f t="shared" si="26"/>
        <v>1.1148272017837235E-3</v>
      </c>
      <c r="U34" s="249" t="s">
        <v>374</v>
      </c>
    </row>
  </sheetData>
  <mergeCells count="24">
    <mergeCell ref="A3:A5"/>
    <mergeCell ref="S4:U4"/>
    <mergeCell ref="B3:B5"/>
    <mergeCell ref="F4:F5"/>
    <mergeCell ref="J4:J5"/>
    <mergeCell ref="N4:N5"/>
    <mergeCell ref="R4:R5"/>
    <mergeCell ref="C4:E4"/>
    <mergeCell ref="G4:I4"/>
    <mergeCell ref="K4:M4"/>
    <mergeCell ref="O4:Q4"/>
    <mergeCell ref="C3:U3"/>
    <mergeCell ref="A21:A23"/>
    <mergeCell ref="B21:B23"/>
    <mergeCell ref="C21:U21"/>
    <mergeCell ref="C22:E22"/>
    <mergeCell ref="F22:F23"/>
    <mergeCell ref="G22:I22"/>
    <mergeCell ref="J22:J23"/>
    <mergeCell ref="K22:M22"/>
    <mergeCell ref="N22:N23"/>
    <mergeCell ref="O22:Q22"/>
    <mergeCell ref="R22:R23"/>
    <mergeCell ref="S22:U22"/>
  </mergeCells>
  <pageMargins left="0.7" right="0.7" top="0.75" bottom="0.75" header="0.3" footer="0.3"/>
  <pageSetup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tabColor theme="5" tint="0.39997558519241921"/>
  </sheetPr>
  <dimension ref="A1:Q24"/>
  <sheetViews>
    <sheetView showGridLines="0" zoomScaleNormal="100" workbookViewId="0"/>
  </sheetViews>
  <sheetFormatPr baseColWidth="10" defaultRowHeight="12.75" x14ac:dyDescent="0.2"/>
  <cols>
    <col min="1" max="1" width="29" style="7" customWidth="1"/>
    <col min="2" max="2" width="10" style="8" customWidth="1"/>
    <col min="3" max="5" width="11.140625" style="8" customWidth="1"/>
    <col min="6" max="6" width="0.5703125" style="8" customWidth="1"/>
    <col min="7" max="9" width="11.140625" style="8" customWidth="1"/>
    <col min="10" max="10" width="0.5703125" style="8" customWidth="1"/>
    <col min="11" max="12" width="11.140625" style="8" customWidth="1"/>
    <col min="13" max="13" width="11.140625" style="7" customWidth="1"/>
    <col min="14" max="14" width="0.5703125" style="7" customWidth="1"/>
    <col min="15" max="16384" width="11.42578125" style="7"/>
  </cols>
  <sheetData>
    <row r="1" spans="1:17" ht="16.5" x14ac:dyDescent="0.2">
      <c r="A1" s="3" t="s">
        <v>360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Q1" s="17" t="s">
        <v>69</v>
      </c>
    </row>
    <row r="2" spans="1:17" ht="13.5" thickBot="1" x14ac:dyDescent="0.25">
      <c r="A2" s="6">
        <v>2014</v>
      </c>
    </row>
    <row r="3" spans="1:17" ht="29.25" customHeight="1" x14ac:dyDescent="0.2">
      <c r="A3" s="350" t="s">
        <v>285</v>
      </c>
      <c r="B3" s="352" t="s">
        <v>1</v>
      </c>
      <c r="C3" s="352" t="s">
        <v>284</v>
      </c>
      <c r="D3" s="352"/>
      <c r="E3" s="352"/>
      <c r="F3" s="352"/>
      <c r="G3" s="352"/>
      <c r="H3" s="352"/>
      <c r="I3" s="352"/>
      <c r="J3" s="352"/>
      <c r="K3" s="352"/>
      <c r="L3" s="352"/>
      <c r="M3" s="352"/>
      <c r="N3" s="352"/>
      <c r="O3" s="352"/>
      <c r="P3" s="352"/>
      <c r="Q3" s="352"/>
    </row>
    <row r="4" spans="1:17" ht="19.5" customHeight="1" x14ac:dyDescent="0.2">
      <c r="A4" s="355"/>
      <c r="B4" s="356"/>
      <c r="C4" s="357" t="s">
        <v>66</v>
      </c>
      <c r="D4" s="357"/>
      <c r="E4" s="357"/>
      <c r="F4" s="361"/>
      <c r="G4" s="357" t="s">
        <v>67</v>
      </c>
      <c r="H4" s="357"/>
      <c r="I4" s="357"/>
      <c r="J4" s="361"/>
      <c r="K4" s="357" t="s">
        <v>68</v>
      </c>
      <c r="L4" s="357"/>
      <c r="M4" s="357"/>
      <c r="N4" s="361"/>
      <c r="O4" s="357" t="s">
        <v>376</v>
      </c>
      <c r="P4" s="357"/>
      <c r="Q4" s="357"/>
    </row>
    <row r="5" spans="1:17" ht="30" customHeight="1" thickBot="1" x14ac:dyDescent="0.25">
      <c r="A5" s="351"/>
      <c r="B5" s="353"/>
      <c r="C5" s="93" t="s">
        <v>1</v>
      </c>
      <c r="D5" s="47" t="s">
        <v>8</v>
      </c>
      <c r="E5" s="47" t="s">
        <v>9</v>
      </c>
      <c r="F5" s="360"/>
      <c r="G5" s="93" t="s">
        <v>1</v>
      </c>
      <c r="H5" s="47" t="s">
        <v>8</v>
      </c>
      <c r="I5" s="47" t="s">
        <v>9</v>
      </c>
      <c r="J5" s="360"/>
      <c r="K5" s="93" t="s">
        <v>1</v>
      </c>
      <c r="L5" s="47" t="s">
        <v>8</v>
      </c>
      <c r="M5" s="47" t="s">
        <v>9</v>
      </c>
      <c r="N5" s="360"/>
      <c r="O5" s="94" t="s">
        <v>1</v>
      </c>
      <c r="P5" s="47" t="s">
        <v>8</v>
      </c>
      <c r="Q5" s="47" t="s">
        <v>9</v>
      </c>
    </row>
    <row r="6" spans="1:17" ht="15" customHeight="1" x14ac:dyDescent="0.2">
      <c r="A6" s="55" t="s">
        <v>1</v>
      </c>
      <c r="B6" s="100">
        <f>SUM(B7:B11)</f>
        <v>8970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</row>
    <row r="7" spans="1:17" ht="16.5" customHeight="1" x14ac:dyDescent="0.2">
      <c r="A7" s="23" t="s">
        <v>63</v>
      </c>
      <c r="B7" s="102">
        <v>2152</v>
      </c>
      <c r="C7" s="102"/>
      <c r="D7" s="104"/>
      <c r="E7" s="104"/>
      <c r="F7" s="104"/>
      <c r="G7" s="102"/>
      <c r="H7" s="104"/>
      <c r="I7" s="104"/>
      <c r="J7" s="104"/>
      <c r="K7" s="104"/>
      <c r="L7" s="104"/>
      <c r="M7" s="104"/>
      <c r="N7" s="104"/>
      <c r="O7" s="104"/>
      <c r="P7" s="104"/>
      <c r="Q7" s="104"/>
    </row>
    <row r="8" spans="1:17" ht="15.75" customHeight="1" x14ac:dyDescent="0.2">
      <c r="A8" s="23">
        <v>1</v>
      </c>
      <c r="B8" s="102">
        <f>SUM(C8,G8,K8,O8)</f>
        <v>2222</v>
      </c>
      <c r="C8" s="102">
        <f>SUM(D8:E8)</f>
        <v>276</v>
      </c>
      <c r="D8" s="104">
        <v>174</v>
      </c>
      <c r="E8" s="104">
        <v>102</v>
      </c>
      <c r="F8" s="104"/>
      <c r="G8" s="102">
        <f>SUM(H8:I8)</f>
        <v>1363</v>
      </c>
      <c r="H8" s="104">
        <v>1010</v>
      </c>
      <c r="I8" s="104">
        <v>353</v>
      </c>
      <c r="J8" s="104"/>
      <c r="K8" s="102">
        <f>SUM(L8:M8)</f>
        <v>547</v>
      </c>
      <c r="L8" s="104">
        <v>362</v>
      </c>
      <c r="M8" s="104">
        <v>185</v>
      </c>
      <c r="N8" s="104"/>
      <c r="O8" s="102">
        <f>SUM(P8:Q8)</f>
        <v>36</v>
      </c>
      <c r="P8" s="104">
        <v>18</v>
      </c>
      <c r="Q8" s="104">
        <v>18</v>
      </c>
    </row>
    <row r="9" spans="1:17" ht="15.75" customHeight="1" x14ac:dyDescent="0.2">
      <c r="A9" s="23">
        <v>2</v>
      </c>
      <c r="B9" s="101">
        <f t="shared" ref="B9:B11" si="0">SUM(C9,G9,K9,O9)</f>
        <v>1931</v>
      </c>
      <c r="C9" s="101">
        <f t="shared" ref="C9:C11" si="1">SUM(D9:E9)</f>
        <v>231</v>
      </c>
      <c r="D9" s="103">
        <v>150</v>
      </c>
      <c r="E9" s="103">
        <v>81</v>
      </c>
      <c r="F9" s="103"/>
      <c r="G9" s="101">
        <f t="shared" ref="G9:G11" si="2">SUM(H9:I9)</f>
        <v>1111</v>
      </c>
      <c r="H9" s="103">
        <v>848</v>
      </c>
      <c r="I9" s="103">
        <v>263</v>
      </c>
      <c r="J9" s="103"/>
      <c r="K9" s="101">
        <f t="shared" ref="K9:K11" si="3">SUM(L9:M9)</f>
        <v>566</v>
      </c>
      <c r="L9" s="103">
        <v>413</v>
      </c>
      <c r="M9" s="103">
        <v>153</v>
      </c>
      <c r="N9" s="103"/>
      <c r="O9" s="101">
        <f t="shared" ref="O9:O11" si="4">SUM(P9:Q9)</f>
        <v>23</v>
      </c>
      <c r="P9" s="103">
        <v>15</v>
      </c>
      <c r="Q9" s="103">
        <v>8</v>
      </c>
    </row>
    <row r="10" spans="1:17" ht="15.75" customHeight="1" x14ac:dyDescent="0.2">
      <c r="A10" s="23">
        <v>3</v>
      </c>
      <c r="B10" s="101">
        <f t="shared" si="0"/>
        <v>1444</v>
      </c>
      <c r="C10" s="101">
        <f t="shared" si="1"/>
        <v>171</v>
      </c>
      <c r="D10" s="103">
        <v>137</v>
      </c>
      <c r="E10" s="103">
        <v>34</v>
      </c>
      <c r="F10" s="103"/>
      <c r="G10" s="101">
        <f t="shared" si="2"/>
        <v>790</v>
      </c>
      <c r="H10" s="103">
        <v>671</v>
      </c>
      <c r="I10" s="103">
        <v>119</v>
      </c>
      <c r="J10" s="103"/>
      <c r="K10" s="101">
        <f t="shared" si="3"/>
        <v>464</v>
      </c>
      <c r="L10" s="103">
        <v>385</v>
      </c>
      <c r="M10" s="103">
        <v>79</v>
      </c>
      <c r="N10" s="103"/>
      <c r="O10" s="101">
        <f t="shared" si="4"/>
        <v>19</v>
      </c>
      <c r="P10" s="103">
        <v>15</v>
      </c>
      <c r="Q10" s="103">
        <v>4</v>
      </c>
    </row>
    <row r="11" spans="1:17" ht="15.75" customHeight="1" thickBot="1" x14ac:dyDescent="0.25">
      <c r="A11" s="51" t="s">
        <v>64</v>
      </c>
      <c r="B11" s="106">
        <f t="shared" si="0"/>
        <v>1221</v>
      </c>
      <c r="C11" s="106">
        <f t="shared" si="1"/>
        <v>194</v>
      </c>
      <c r="D11" s="107">
        <v>172</v>
      </c>
      <c r="E11" s="107">
        <v>22</v>
      </c>
      <c r="F11" s="107"/>
      <c r="G11" s="106">
        <f t="shared" si="2"/>
        <v>676</v>
      </c>
      <c r="H11" s="107">
        <v>600</v>
      </c>
      <c r="I11" s="107">
        <v>76</v>
      </c>
      <c r="J11" s="107"/>
      <c r="K11" s="106">
        <f t="shared" si="3"/>
        <v>337</v>
      </c>
      <c r="L11" s="107">
        <v>298</v>
      </c>
      <c r="M11" s="107">
        <v>39</v>
      </c>
      <c r="N11" s="107"/>
      <c r="O11" s="106">
        <f t="shared" si="4"/>
        <v>14</v>
      </c>
      <c r="P11" s="107">
        <v>11</v>
      </c>
      <c r="Q11" s="107">
        <v>3</v>
      </c>
    </row>
    <row r="12" spans="1:17" x14ac:dyDescent="0.2">
      <c r="A12" s="8"/>
    </row>
    <row r="13" spans="1:17" x14ac:dyDescent="0.2">
      <c r="A13" s="8"/>
    </row>
    <row r="15" spans="1:17" ht="13.5" thickBot="1" x14ac:dyDescent="0.25"/>
    <row r="16" spans="1:17" ht="15.75" customHeight="1" x14ac:dyDescent="0.2">
      <c r="A16" s="350" t="s">
        <v>285</v>
      </c>
      <c r="B16" s="352" t="s">
        <v>1</v>
      </c>
      <c r="C16" s="352" t="s">
        <v>284</v>
      </c>
      <c r="D16" s="352"/>
      <c r="E16" s="352"/>
      <c r="F16" s="352"/>
      <c r="G16" s="352"/>
      <c r="H16" s="352"/>
      <c r="I16" s="352"/>
      <c r="J16" s="352"/>
      <c r="K16" s="352"/>
      <c r="L16" s="352"/>
      <c r="M16" s="352"/>
      <c r="N16" s="352"/>
      <c r="O16" s="352"/>
      <c r="P16" s="352"/>
      <c r="Q16" s="352"/>
    </row>
    <row r="17" spans="1:17" ht="15.75" customHeight="1" x14ac:dyDescent="0.2">
      <c r="A17" s="355"/>
      <c r="B17" s="356"/>
      <c r="C17" s="357" t="s">
        <v>66</v>
      </c>
      <c r="D17" s="357"/>
      <c r="E17" s="357"/>
      <c r="F17" s="361"/>
      <c r="G17" s="357" t="s">
        <v>67</v>
      </c>
      <c r="H17" s="357"/>
      <c r="I17" s="357"/>
      <c r="J17" s="361"/>
      <c r="K17" s="357" t="s">
        <v>68</v>
      </c>
      <c r="L17" s="357"/>
      <c r="M17" s="357"/>
      <c r="N17" s="361"/>
      <c r="O17" s="357" t="s">
        <v>376</v>
      </c>
      <c r="P17" s="357"/>
      <c r="Q17" s="357"/>
    </row>
    <row r="18" spans="1:17" ht="15.75" customHeight="1" thickBot="1" x14ac:dyDescent="0.25">
      <c r="A18" s="351"/>
      <c r="B18" s="353"/>
      <c r="C18" s="156" t="s">
        <v>1</v>
      </c>
      <c r="D18" s="47" t="s">
        <v>8</v>
      </c>
      <c r="E18" s="47" t="s">
        <v>9</v>
      </c>
      <c r="F18" s="360"/>
      <c r="G18" s="156" t="s">
        <v>1</v>
      </c>
      <c r="H18" s="47" t="s">
        <v>8</v>
      </c>
      <c r="I18" s="47" t="s">
        <v>9</v>
      </c>
      <c r="J18" s="360"/>
      <c r="K18" s="156" t="s">
        <v>1</v>
      </c>
      <c r="L18" s="47" t="s">
        <v>8</v>
      </c>
      <c r="M18" s="47" t="s">
        <v>9</v>
      </c>
      <c r="N18" s="360"/>
      <c r="O18" s="157" t="s">
        <v>1</v>
      </c>
      <c r="P18" s="47" t="s">
        <v>8</v>
      </c>
      <c r="Q18" s="47" t="s">
        <v>9</v>
      </c>
    </row>
    <row r="19" spans="1:17" ht="17.25" customHeight="1" x14ac:dyDescent="0.2">
      <c r="A19" s="55" t="s">
        <v>1</v>
      </c>
      <c r="B19" s="241">
        <f>SUM(B20:B24)</f>
        <v>1</v>
      </c>
      <c r="C19" s="100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</row>
    <row r="20" spans="1:17" ht="17.25" customHeight="1" x14ac:dyDescent="0.2">
      <c r="A20" s="23" t="s">
        <v>63</v>
      </c>
      <c r="B20" s="261">
        <f>B7/B6</f>
        <v>0.23991081382385729</v>
      </c>
      <c r="C20" s="102"/>
      <c r="D20" s="104"/>
      <c r="E20" s="104"/>
      <c r="F20" s="104"/>
      <c r="G20" s="102"/>
      <c r="H20" s="104"/>
      <c r="I20" s="104"/>
      <c r="J20" s="104"/>
      <c r="K20" s="104"/>
      <c r="L20" s="104"/>
      <c r="M20" s="104"/>
      <c r="N20" s="104"/>
      <c r="O20" s="104"/>
      <c r="P20" s="104"/>
      <c r="Q20" s="104"/>
    </row>
    <row r="21" spans="1:17" ht="17.25" customHeight="1" x14ac:dyDescent="0.2">
      <c r="A21" s="23">
        <v>1</v>
      </c>
      <c r="B21" s="266">
        <f t="shared" ref="B21:B24" si="5">SUM(C21,G21,K21,O21)</f>
        <v>0.24771460423634337</v>
      </c>
      <c r="C21" s="261">
        <f>C8/$B$6</f>
        <v>3.0769230769230771E-2</v>
      </c>
      <c r="D21" s="262">
        <f t="shared" ref="D21:E21" si="6">D8/$B$6</f>
        <v>1.9397993311036789E-2</v>
      </c>
      <c r="E21" s="262">
        <f t="shared" si="6"/>
        <v>1.137123745819398E-2</v>
      </c>
      <c r="F21" s="104"/>
      <c r="G21" s="266">
        <f>G8/$B$6</f>
        <v>0.15195094760312153</v>
      </c>
      <c r="H21" s="262">
        <f t="shared" ref="H21:I21" si="7">H8/$B$6</f>
        <v>0.11259754738015608</v>
      </c>
      <c r="I21" s="262">
        <f t="shared" si="7"/>
        <v>3.9353400222965441E-2</v>
      </c>
      <c r="J21" s="104"/>
      <c r="K21" s="261">
        <f>K8/$B$6</f>
        <v>6.0981047937569678E-2</v>
      </c>
      <c r="L21" s="262">
        <f t="shared" ref="L21:M21" si="8">L8/$B$6</f>
        <v>4.0356744704570791E-2</v>
      </c>
      <c r="M21" s="262">
        <f t="shared" si="8"/>
        <v>2.0624303232998884E-2</v>
      </c>
      <c r="N21" s="104"/>
      <c r="O21" s="261">
        <f>O8/$B$6</f>
        <v>4.0133779264214043E-3</v>
      </c>
      <c r="P21" s="262">
        <f t="shared" ref="P21:Q21" si="9">P8/$B$6</f>
        <v>2.0066889632107021E-3</v>
      </c>
      <c r="Q21" s="262">
        <f t="shared" si="9"/>
        <v>2.0066889632107021E-3</v>
      </c>
    </row>
    <row r="22" spans="1:17" ht="17.25" customHeight="1" x14ac:dyDescent="0.2">
      <c r="A22" s="23">
        <v>2</v>
      </c>
      <c r="B22" s="261">
        <f t="shared" si="5"/>
        <v>0.21527313266443698</v>
      </c>
      <c r="C22" s="242">
        <f t="shared" ref="C22:E24" si="10">C9/$B$6</f>
        <v>2.5752508361204015E-2</v>
      </c>
      <c r="D22" s="244">
        <f t="shared" si="10"/>
        <v>1.6722408026755852E-2</v>
      </c>
      <c r="E22" s="244">
        <f t="shared" si="10"/>
        <v>9.0301003344481611E-3</v>
      </c>
      <c r="F22" s="103"/>
      <c r="G22" s="267">
        <f t="shared" ref="G22:I22" si="11">G9/$B$6</f>
        <v>0.12385730211817168</v>
      </c>
      <c r="H22" s="244">
        <f t="shared" si="11"/>
        <v>9.4537346711259754E-2</v>
      </c>
      <c r="I22" s="244">
        <f t="shared" si="11"/>
        <v>2.9319955406911929E-2</v>
      </c>
      <c r="J22" s="103"/>
      <c r="K22" s="242">
        <f t="shared" ref="K22:M22" si="12">K9/$B$6</f>
        <v>6.3099219620958755E-2</v>
      </c>
      <c r="L22" s="244">
        <f t="shared" si="12"/>
        <v>4.6042363433667778E-2</v>
      </c>
      <c r="M22" s="244">
        <f t="shared" si="12"/>
        <v>1.705685618729097E-2</v>
      </c>
      <c r="N22" s="103"/>
      <c r="O22" s="242">
        <f t="shared" ref="O22:Q22" si="13">O9/$B$6</f>
        <v>2.5641025641025641E-3</v>
      </c>
      <c r="P22" s="244">
        <f t="shared" si="13"/>
        <v>1.6722408026755853E-3</v>
      </c>
      <c r="Q22" s="244">
        <f t="shared" si="13"/>
        <v>8.9186176142697885E-4</v>
      </c>
    </row>
    <row r="23" spans="1:17" ht="17.25" customHeight="1" x14ac:dyDescent="0.2">
      <c r="A23" s="23">
        <v>3</v>
      </c>
      <c r="B23" s="261">
        <f t="shared" si="5"/>
        <v>0.16098104793756968</v>
      </c>
      <c r="C23" s="242">
        <f t="shared" si="10"/>
        <v>1.9063545150501671E-2</v>
      </c>
      <c r="D23" s="244">
        <f t="shared" si="10"/>
        <v>1.5273132664437012E-2</v>
      </c>
      <c r="E23" s="244">
        <f t="shared" si="10"/>
        <v>3.7904124860646598E-3</v>
      </c>
      <c r="F23" s="103"/>
      <c r="G23" s="267">
        <f t="shared" ref="G23:I23" si="14">G10/$B$6</f>
        <v>8.807134894091416E-2</v>
      </c>
      <c r="H23" s="244">
        <f t="shared" si="14"/>
        <v>7.4804905239687844E-2</v>
      </c>
      <c r="I23" s="244">
        <f t="shared" si="14"/>
        <v>1.3266443701226311E-2</v>
      </c>
      <c r="J23" s="103"/>
      <c r="K23" s="242">
        <f t="shared" ref="K23:M23" si="15">K10/$B$6</f>
        <v>5.1727982162764773E-2</v>
      </c>
      <c r="L23" s="244">
        <f t="shared" si="15"/>
        <v>4.2920847268673352E-2</v>
      </c>
      <c r="M23" s="244">
        <f t="shared" si="15"/>
        <v>8.8071348940914167E-3</v>
      </c>
      <c r="N23" s="103"/>
      <c r="O23" s="242">
        <f t="shared" ref="O23:Q23" si="16">O10/$B$6</f>
        <v>2.1181716833890748E-3</v>
      </c>
      <c r="P23" s="244">
        <f t="shared" si="16"/>
        <v>1.6722408026755853E-3</v>
      </c>
      <c r="Q23" s="251">
        <f t="shared" si="16"/>
        <v>4.4593088071348942E-4</v>
      </c>
    </row>
    <row r="24" spans="1:17" ht="17.25" customHeight="1" thickBot="1" x14ac:dyDescent="0.25">
      <c r="A24" s="51" t="s">
        <v>64</v>
      </c>
      <c r="B24" s="264">
        <f t="shared" si="5"/>
        <v>0.13612040133779266</v>
      </c>
      <c r="C24" s="243">
        <f t="shared" si="10"/>
        <v>2.1627647714604237E-2</v>
      </c>
      <c r="D24" s="245">
        <f t="shared" si="10"/>
        <v>1.9175027870680046E-2</v>
      </c>
      <c r="E24" s="245">
        <f t="shared" si="10"/>
        <v>2.4526198439241919E-3</v>
      </c>
      <c r="F24" s="107"/>
      <c r="G24" s="268">
        <f t="shared" ref="G24:I24" si="17">G11/$B$6</f>
        <v>7.5362318840579715E-2</v>
      </c>
      <c r="H24" s="245">
        <f t="shared" si="17"/>
        <v>6.6889632107023408E-2</v>
      </c>
      <c r="I24" s="245">
        <f t="shared" si="17"/>
        <v>8.4726867335562991E-3</v>
      </c>
      <c r="J24" s="107"/>
      <c r="K24" s="243">
        <f t="shared" ref="K24:M24" si="18">K11/$B$6</f>
        <v>3.7569676700111486E-2</v>
      </c>
      <c r="L24" s="245">
        <f t="shared" si="18"/>
        <v>3.3221850613154962E-2</v>
      </c>
      <c r="M24" s="245">
        <f t="shared" si="18"/>
        <v>4.3478260869565218E-3</v>
      </c>
      <c r="N24" s="107"/>
      <c r="O24" s="243">
        <f t="shared" ref="O24:Q24" si="19">O11/$B$6</f>
        <v>1.560758082497213E-3</v>
      </c>
      <c r="P24" s="245">
        <f t="shared" si="19"/>
        <v>1.2263099219620959E-3</v>
      </c>
      <c r="Q24" s="265">
        <f t="shared" si="19"/>
        <v>3.3444816053511704E-4</v>
      </c>
    </row>
  </sheetData>
  <mergeCells count="20">
    <mergeCell ref="N4:N5"/>
    <mergeCell ref="C3:Q3"/>
    <mergeCell ref="O4:Q4"/>
    <mergeCell ref="A3:A5"/>
    <mergeCell ref="B3:B5"/>
    <mergeCell ref="F4:F5"/>
    <mergeCell ref="J4:J5"/>
    <mergeCell ref="C4:E4"/>
    <mergeCell ref="G4:I4"/>
    <mergeCell ref="K4:M4"/>
    <mergeCell ref="A16:A18"/>
    <mergeCell ref="B16:B18"/>
    <mergeCell ref="C16:Q16"/>
    <mergeCell ref="C17:E17"/>
    <mergeCell ref="F17:F18"/>
    <mergeCell ref="G17:I17"/>
    <mergeCell ref="J17:J18"/>
    <mergeCell ref="K17:M17"/>
    <mergeCell ref="N17:N18"/>
    <mergeCell ref="O17:Q17"/>
  </mergeCells>
  <pageMargins left="0.7" right="0.7" top="0.75" bottom="0.75" header="0.3" footer="0.3"/>
  <pageSetup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tabColor theme="7" tint="0.39997558519241921"/>
  </sheetPr>
  <dimension ref="A1:Z30"/>
  <sheetViews>
    <sheetView showGridLines="0" zoomScaleNormal="100" workbookViewId="0"/>
  </sheetViews>
  <sheetFormatPr baseColWidth="10" defaultRowHeight="12.75" x14ac:dyDescent="0.2"/>
  <cols>
    <col min="1" max="1" width="42.7109375" style="7" customWidth="1"/>
    <col min="2" max="2" width="11.28515625" style="7" customWidth="1"/>
    <col min="3" max="3" width="11.42578125" style="8" customWidth="1"/>
    <col min="4" max="5" width="11.7109375" style="8" customWidth="1"/>
    <col min="6" max="6" width="0.5703125" style="8" customWidth="1"/>
    <col min="7" max="7" width="11.42578125" style="8" customWidth="1"/>
    <col min="8" max="9" width="11.7109375" style="8" customWidth="1"/>
    <col min="10" max="10" width="0.5703125" style="8" customWidth="1"/>
    <col min="11" max="11" width="11.42578125" style="8" customWidth="1"/>
    <col min="12" max="13" width="11.7109375" style="8" customWidth="1"/>
    <col min="14" max="14" width="0.5703125" style="8" customWidth="1"/>
    <col min="15" max="15" width="11.42578125" style="8" customWidth="1"/>
    <col min="16" max="17" width="11.7109375" style="8" customWidth="1"/>
    <col min="18" max="18" width="0.5703125" style="8" customWidth="1"/>
    <col min="19" max="19" width="11.42578125" style="8" customWidth="1"/>
    <col min="20" max="21" width="11.7109375" style="8" customWidth="1"/>
    <col min="22" max="22" width="0.5703125" style="7" customWidth="1"/>
    <col min="23" max="23" width="11.42578125" style="7" customWidth="1"/>
    <col min="24" max="25" width="11.7109375" style="7" customWidth="1"/>
    <col min="26" max="16384" width="11.42578125" style="7"/>
  </cols>
  <sheetData>
    <row r="1" spans="1:26" ht="16.5" x14ac:dyDescent="0.2">
      <c r="A1" s="3" t="s">
        <v>368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Y1" s="17" t="s">
        <v>95</v>
      </c>
    </row>
    <row r="2" spans="1:26" ht="13.5" thickBot="1" x14ac:dyDescent="0.25">
      <c r="A2" s="6">
        <v>2014</v>
      </c>
      <c r="B2" s="6"/>
    </row>
    <row r="3" spans="1:26" ht="29.25" customHeight="1" x14ac:dyDescent="0.2">
      <c r="A3" s="350" t="s">
        <v>286</v>
      </c>
      <c r="B3" s="350" t="s">
        <v>1</v>
      </c>
      <c r="C3" s="354" t="s">
        <v>110</v>
      </c>
      <c r="D3" s="354"/>
      <c r="E3" s="354"/>
      <c r="F3" s="354"/>
      <c r="G3" s="354"/>
      <c r="H3" s="354"/>
      <c r="I3" s="354"/>
      <c r="J3" s="354"/>
      <c r="K3" s="354"/>
      <c r="L3" s="354"/>
      <c r="M3" s="354"/>
      <c r="N3" s="354"/>
      <c r="O3" s="354"/>
      <c r="P3" s="354"/>
      <c r="Q3" s="354"/>
      <c r="R3" s="354"/>
      <c r="S3" s="354"/>
      <c r="T3" s="354"/>
      <c r="U3" s="354"/>
      <c r="V3" s="354"/>
      <c r="W3" s="354"/>
      <c r="X3" s="354"/>
      <c r="Y3" s="354"/>
    </row>
    <row r="4" spans="1:26" ht="30" customHeight="1" x14ac:dyDescent="0.2">
      <c r="A4" s="355"/>
      <c r="B4" s="355"/>
      <c r="C4" s="355" t="s">
        <v>97</v>
      </c>
      <c r="D4" s="355"/>
      <c r="E4" s="355"/>
      <c r="F4" s="29"/>
      <c r="G4" s="362" t="s">
        <v>98</v>
      </c>
      <c r="H4" s="362"/>
      <c r="I4" s="362"/>
      <c r="J4" s="29"/>
      <c r="K4" s="362" t="s">
        <v>99</v>
      </c>
      <c r="L4" s="362"/>
      <c r="M4" s="362"/>
      <c r="N4" s="29"/>
      <c r="O4" s="362" t="s">
        <v>100</v>
      </c>
      <c r="P4" s="362"/>
      <c r="Q4" s="362"/>
      <c r="R4" s="29"/>
      <c r="S4" s="362" t="s">
        <v>101</v>
      </c>
      <c r="T4" s="362"/>
      <c r="U4" s="362"/>
      <c r="V4" s="29"/>
      <c r="W4" s="362" t="s">
        <v>343</v>
      </c>
      <c r="X4" s="362"/>
      <c r="Y4" s="362"/>
    </row>
    <row r="5" spans="1:26" ht="30" customHeight="1" thickBot="1" x14ac:dyDescent="0.25">
      <c r="A5" s="351"/>
      <c r="B5" s="351"/>
      <c r="C5" s="47" t="s">
        <v>1</v>
      </c>
      <c r="D5" s="47" t="s">
        <v>8</v>
      </c>
      <c r="E5" s="47" t="s">
        <v>9</v>
      </c>
      <c r="F5" s="40"/>
      <c r="G5" s="47" t="s">
        <v>1</v>
      </c>
      <c r="H5" s="47" t="s">
        <v>8</v>
      </c>
      <c r="I5" s="47" t="s">
        <v>9</v>
      </c>
      <c r="J5" s="40"/>
      <c r="K5" s="47" t="s">
        <v>1</v>
      </c>
      <c r="L5" s="47" t="s">
        <v>8</v>
      </c>
      <c r="M5" s="47" t="s">
        <v>9</v>
      </c>
      <c r="N5" s="40"/>
      <c r="O5" s="47" t="s">
        <v>1</v>
      </c>
      <c r="P5" s="47" t="s">
        <v>8</v>
      </c>
      <c r="Q5" s="47" t="s">
        <v>9</v>
      </c>
      <c r="R5" s="40"/>
      <c r="S5" s="47" t="s">
        <v>1</v>
      </c>
      <c r="T5" s="47" t="s">
        <v>8</v>
      </c>
      <c r="U5" s="47" t="s">
        <v>9</v>
      </c>
      <c r="V5" s="40"/>
      <c r="W5" s="47" t="s">
        <v>1</v>
      </c>
      <c r="X5" s="47" t="s">
        <v>8</v>
      </c>
      <c r="Y5" s="47" t="s">
        <v>9</v>
      </c>
    </row>
    <row r="6" spans="1:26" ht="42" customHeight="1" x14ac:dyDescent="0.2">
      <c r="A6" s="46" t="s">
        <v>96</v>
      </c>
      <c r="B6" s="76">
        <f>SUM(C6,G6,K6,O6,S6,W6)</f>
        <v>8970</v>
      </c>
      <c r="C6" s="76">
        <f>SUM(D6:E6)</f>
        <v>3928</v>
      </c>
      <c r="D6" s="87">
        <v>3037</v>
      </c>
      <c r="E6" s="87">
        <v>891</v>
      </c>
      <c r="F6" s="87"/>
      <c r="G6" s="76">
        <f>SUM(H6:I6)</f>
        <v>2220</v>
      </c>
      <c r="H6" s="87">
        <v>1749</v>
      </c>
      <c r="I6" s="87">
        <v>471</v>
      </c>
      <c r="J6" s="87"/>
      <c r="K6" s="76">
        <f>SUM(L6:M6)</f>
        <v>1347</v>
      </c>
      <c r="L6" s="87">
        <v>1052</v>
      </c>
      <c r="M6" s="87">
        <v>295</v>
      </c>
      <c r="N6" s="87"/>
      <c r="O6" s="76">
        <f>SUM(P6:Q6)</f>
        <v>757</v>
      </c>
      <c r="P6" s="87">
        <v>501</v>
      </c>
      <c r="Q6" s="87">
        <v>256</v>
      </c>
      <c r="R6" s="87"/>
      <c r="S6" s="76">
        <f>SUM(T6:U6)</f>
        <v>716</v>
      </c>
      <c r="T6" s="87">
        <v>485</v>
      </c>
      <c r="U6" s="87">
        <v>231</v>
      </c>
      <c r="V6" s="112"/>
      <c r="W6" s="76">
        <f>SUM(X6:Y6)</f>
        <v>2</v>
      </c>
      <c r="X6" s="87">
        <v>2</v>
      </c>
      <c r="Y6" s="269" t="s">
        <v>374</v>
      </c>
      <c r="Z6" s="135"/>
    </row>
    <row r="7" spans="1:26" ht="42" customHeight="1" x14ac:dyDescent="0.2">
      <c r="A7" s="9" t="s">
        <v>102</v>
      </c>
      <c r="B7" s="82">
        <f t="shared" ref="B7:B14" si="0">SUM(C7,G7,K7,O7,S7,W7)</f>
        <v>8970</v>
      </c>
      <c r="C7" s="82">
        <f t="shared" ref="C7:C14" si="1">SUM(D7:E7)</f>
        <v>1463</v>
      </c>
      <c r="D7" s="78">
        <v>1083</v>
      </c>
      <c r="E7" s="78">
        <v>380</v>
      </c>
      <c r="F7" s="78"/>
      <c r="G7" s="82">
        <f t="shared" ref="G7:G14" si="2">SUM(H7:I7)</f>
        <v>2660</v>
      </c>
      <c r="H7" s="78">
        <v>2125</v>
      </c>
      <c r="I7" s="78">
        <v>535</v>
      </c>
      <c r="J7" s="78"/>
      <c r="K7" s="82">
        <f t="shared" ref="K7:K14" si="3">SUM(L7:M7)</f>
        <v>2671</v>
      </c>
      <c r="L7" s="78">
        <v>2110</v>
      </c>
      <c r="M7" s="78">
        <v>561</v>
      </c>
      <c r="N7" s="78"/>
      <c r="O7" s="82">
        <f t="shared" ref="O7:O14" si="4">SUM(P7:Q7)</f>
        <v>1121</v>
      </c>
      <c r="P7" s="78">
        <v>797</v>
      </c>
      <c r="Q7" s="78">
        <v>324</v>
      </c>
      <c r="R7" s="78"/>
      <c r="S7" s="82">
        <f t="shared" ref="S7:S14" si="5">SUM(T7:U7)</f>
        <v>1053</v>
      </c>
      <c r="T7" s="78">
        <v>709</v>
      </c>
      <c r="U7" s="78">
        <v>344</v>
      </c>
      <c r="V7" s="39"/>
      <c r="W7" s="82">
        <f t="shared" ref="W7:W14" si="6">SUM(X7:Y7)</f>
        <v>2</v>
      </c>
      <c r="X7" s="78">
        <v>2</v>
      </c>
      <c r="Y7" s="215" t="s">
        <v>374</v>
      </c>
      <c r="Z7" s="135"/>
    </row>
    <row r="8" spans="1:26" ht="29.25" customHeight="1" x14ac:dyDescent="0.2">
      <c r="A8" s="9" t="s">
        <v>103</v>
      </c>
      <c r="B8" s="82">
        <f t="shared" si="0"/>
        <v>8970</v>
      </c>
      <c r="C8" s="82">
        <f t="shared" si="1"/>
        <v>879</v>
      </c>
      <c r="D8" s="78">
        <v>727</v>
      </c>
      <c r="E8" s="78">
        <v>152</v>
      </c>
      <c r="F8" s="78"/>
      <c r="G8" s="82">
        <f t="shared" si="2"/>
        <v>1281</v>
      </c>
      <c r="H8" s="78">
        <v>1102</v>
      </c>
      <c r="I8" s="78">
        <v>179</v>
      </c>
      <c r="J8" s="78"/>
      <c r="K8" s="82">
        <f t="shared" si="3"/>
        <v>2441</v>
      </c>
      <c r="L8" s="78">
        <v>2072</v>
      </c>
      <c r="M8" s="78">
        <v>369</v>
      </c>
      <c r="N8" s="78"/>
      <c r="O8" s="82">
        <f t="shared" si="4"/>
        <v>1527</v>
      </c>
      <c r="P8" s="78">
        <v>1156</v>
      </c>
      <c r="Q8" s="78">
        <v>371</v>
      </c>
      <c r="R8" s="78"/>
      <c r="S8" s="82">
        <f t="shared" si="5"/>
        <v>2840</v>
      </c>
      <c r="T8" s="78">
        <v>1767</v>
      </c>
      <c r="U8" s="78">
        <v>1073</v>
      </c>
      <c r="V8" s="39"/>
      <c r="W8" s="82">
        <f t="shared" si="6"/>
        <v>2</v>
      </c>
      <c r="X8" s="78">
        <v>2</v>
      </c>
      <c r="Y8" s="215" t="s">
        <v>374</v>
      </c>
      <c r="Z8" s="135"/>
    </row>
    <row r="9" spans="1:26" ht="29.25" customHeight="1" x14ac:dyDescent="0.2">
      <c r="A9" s="9" t="s">
        <v>104</v>
      </c>
      <c r="B9" s="82">
        <f t="shared" si="0"/>
        <v>8970</v>
      </c>
      <c r="C9" s="82">
        <f t="shared" si="1"/>
        <v>917</v>
      </c>
      <c r="D9" s="78">
        <v>778</v>
      </c>
      <c r="E9" s="78">
        <v>139</v>
      </c>
      <c r="F9" s="78"/>
      <c r="G9" s="82">
        <f t="shared" si="2"/>
        <v>1357</v>
      </c>
      <c r="H9" s="78">
        <v>1180</v>
      </c>
      <c r="I9" s="78">
        <v>177</v>
      </c>
      <c r="J9" s="78"/>
      <c r="K9" s="82">
        <f t="shared" si="3"/>
        <v>2538</v>
      </c>
      <c r="L9" s="78">
        <v>2083</v>
      </c>
      <c r="M9" s="78">
        <v>455</v>
      </c>
      <c r="N9" s="78"/>
      <c r="O9" s="82">
        <f t="shared" si="4"/>
        <v>1529</v>
      </c>
      <c r="P9" s="78">
        <v>1175</v>
      </c>
      <c r="Q9" s="78">
        <v>354</v>
      </c>
      <c r="R9" s="78"/>
      <c r="S9" s="82">
        <f t="shared" si="5"/>
        <v>2627</v>
      </c>
      <c r="T9" s="78">
        <v>1608</v>
      </c>
      <c r="U9" s="78">
        <v>1019</v>
      </c>
      <c r="V9" s="39"/>
      <c r="W9" s="82">
        <f t="shared" si="6"/>
        <v>2</v>
      </c>
      <c r="X9" s="78">
        <v>2</v>
      </c>
      <c r="Y9" s="215" t="s">
        <v>374</v>
      </c>
      <c r="Z9" s="135"/>
    </row>
    <row r="10" spans="1:26" ht="42" customHeight="1" x14ac:dyDescent="0.2">
      <c r="A10" s="9" t="s">
        <v>105</v>
      </c>
      <c r="B10" s="82">
        <f t="shared" si="0"/>
        <v>8970</v>
      </c>
      <c r="C10" s="82">
        <f t="shared" si="1"/>
        <v>522</v>
      </c>
      <c r="D10" s="78">
        <v>430</v>
      </c>
      <c r="E10" s="78">
        <v>92</v>
      </c>
      <c r="F10" s="78"/>
      <c r="G10" s="82">
        <f t="shared" si="2"/>
        <v>556</v>
      </c>
      <c r="H10" s="78">
        <v>469</v>
      </c>
      <c r="I10" s="78">
        <v>87</v>
      </c>
      <c r="J10" s="78"/>
      <c r="K10" s="82">
        <f t="shared" si="3"/>
        <v>833</v>
      </c>
      <c r="L10" s="78">
        <v>679</v>
      </c>
      <c r="M10" s="78">
        <v>154</v>
      </c>
      <c r="N10" s="78"/>
      <c r="O10" s="82">
        <f t="shared" si="4"/>
        <v>730</v>
      </c>
      <c r="P10" s="78">
        <v>613</v>
      </c>
      <c r="Q10" s="78">
        <v>117</v>
      </c>
      <c r="R10" s="78"/>
      <c r="S10" s="82">
        <f t="shared" si="5"/>
        <v>6327</v>
      </c>
      <c r="T10" s="78">
        <v>4633</v>
      </c>
      <c r="U10" s="78">
        <v>1694</v>
      </c>
      <c r="V10" s="39"/>
      <c r="W10" s="82">
        <f t="shared" si="6"/>
        <v>2</v>
      </c>
      <c r="X10" s="78">
        <v>2</v>
      </c>
      <c r="Y10" s="215" t="s">
        <v>374</v>
      </c>
      <c r="Z10" s="135"/>
    </row>
    <row r="11" spans="1:26" ht="43.5" customHeight="1" x14ac:dyDescent="0.2">
      <c r="A11" s="9" t="s">
        <v>106</v>
      </c>
      <c r="B11" s="82">
        <f t="shared" si="0"/>
        <v>8970</v>
      </c>
      <c r="C11" s="82">
        <f t="shared" si="1"/>
        <v>2521</v>
      </c>
      <c r="D11" s="78">
        <v>1919</v>
      </c>
      <c r="E11" s="78">
        <v>602</v>
      </c>
      <c r="F11" s="78"/>
      <c r="G11" s="82">
        <f t="shared" si="2"/>
        <v>2151</v>
      </c>
      <c r="H11" s="78">
        <v>1722</v>
      </c>
      <c r="I11" s="78">
        <v>429</v>
      </c>
      <c r="J11" s="78"/>
      <c r="K11" s="82">
        <f t="shared" si="3"/>
        <v>2069</v>
      </c>
      <c r="L11" s="78">
        <v>1582</v>
      </c>
      <c r="M11" s="78">
        <v>487</v>
      </c>
      <c r="N11" s="78"/>
      <c r="O11" s="82">
        <f t="shared" si="4"/>
        <v>1044</v>
      </c>
      <c r="P11" s="78">
        <v>764</v>
      </c>
      <c r="Q11" s="78">
        <v>280</v>
      </c>
      <c r="R11" s="78"/>
      <c r="S11" s="82">
        <f t="shared" si="5"/>
        <v>1183</v>
      </c>
      <c r="T11" s="78">
        <v>837</v>
      </c>
      <c r="U11" s="78">
        <v>346</v>
      </c>
      <c r="V11" s="39"/>
      <c r="W11" s="82">
        <f t="shared" si="6"/>
        <v>2</v>
      </c>
      <c r="X11" s="78">
        <v>2</v>
      </c>
      <c r="Y11" s="215" t="s">
        <v>374</v>
      </c>
      <c r="Z11" s="135"/>
    </row>
    <row r="12" spans="1:26" ht="43.5" customHeight="1" x14ac:dyDescent="0.2">
      <c r="A12" s="9" t="s">
        <v>107</v>
      </c>
      <c r="B12" s="82">
        <f t="shared" si="0"/>
        <v>8970</v>
      </c>
      <c r="C12" s="82">
        <f t="shared" si="1"/>
        <v>724</v>
      </c>
      <c r="D12" s="78">
        <v>598</v>
      </c>
      <c r="E12" s="78">
        <v>126</v>
      </c>
      <c r="F12" s="78"/>
      <c r="G12" s="82">
        <f t="shared" si="2"/>
        <v>1073</v>
      </c>
      <c r="H12" s="78">
        <v>922</v>
      </c>
      <c r="I12" s="78">
        <v>151</v>
      </c>
      <c r="J12" s="78"/>
      <c r="K12" s="82">
        <f t="shared" si="3"/>
        <v>2293</v>
      </c>
      <c r="L12" s="78">
        <v>1885</v>
      </c>
      <c r="M12" s="78">
        <v>408</v>
      </c>
      <c r="N12" s="78"/>
      <c r="O12" s="82">
        <f t="shared" si="4"/>
        <v>1258</v>
      </c>
      <c r="P12" s="78">
        <v>964</v>
      </c>
      <c r="Q12" s="78">
        <v>294</v>
      </c>
      <c r="R12" s="78"/>
      <c r="S12" s="82">
        <f t="shared" si="5"/>
        <v>3620</v>
      </c>
      <c r="T12" s="78">
        <v>2455</v>
      </c>
      <c r="U12" s="78">
        <v>1165</v>
      </c>
      <c r="V12" s="39"/>
      <c r="W12" s="82">
        <f t="shared" si="6"/>
        <v>2</v>
      </c>
      <c r="X12" s="78">
        <v>2</v>
      </c>
      <c r="Y12" s="215" t="s">
        <v>374</v>
      </c>
      <c r="Z12" s="135"/>
    </row>
    <row r="13" spans="1:26" ht="43.5" customHeight="1" x14ac:dyDescent="0.2">
      <c r="A13" s="9" t="s">
        <v>108</v>
      </c>
      <c r="B13" s="82">
        <f t="shared" si="0"/>
        <v>8970</v>
      </c>
      <c r="C13" s="82">
        <f t="shared" si="1"/>
        <v>1943</v>
      </c>
      <c r="D13" s="78">
        <v>1586</v>
      </c>
      <c r="E13" s="78">
        <v>357</v>
      </c>
      <c r="F13" s="78"/>
      <c r="G13" s="82">
        <f t="shared" si="2"/>
        <v>1977</v>
      </c>
      <c r="H13" s="78">
        <v>1584</v>
      </c>
      <c r="I13" s="78">
        <v>393</v>
      </c>
      <c r="J13" s="78"/>
      <c r="K13" s="82">
        <f t="shared" si="3"/>
        <v>2052</v>
      </c>
      <c r="L13" s="78">
        <v>1572</v>
      </c>
      <c r="M13" s="78">
        <v>480</v>
      </c>
      <c r="N13" s="78"/>
      <c r="O13" s="82">
        <f t="shared" si="4"/>
        <v>1215</v>
      </c>
      <c r="P13" s="78">
        <v>889</v>
      </c>
      <c r="Q13" s="78">
        <v>326</v>
      </c>
      <c r="R13" s="78"/>
      <c r="S13" s="82">
        <f t="shared" si="5"/>
        <v>1781</v>
      </c>
      <c r="T13" s="78">
        <v>1193</v>
      </c>
      <c r="U13" s="78">
        <v>588</v>
      </c>
      <c r="V13" s="39"/>
      <c r="W13" s="82">
        <f t="shared" si="6"/>
        <v>2</v>
      </c>
      <c r="X13" s="78">
        <v>2</v>
      </c>
      <c r="Y13" s="215" t="s">
        <v>374</v>
      </c>
      <c r="Z13" s="135"/>
    </row>
    <row r="14" spans="1:26" ht="43.5" customHeight="1" thickBot="1" x14ac:dyDescent="0.25">
      <c r="A14" s="14" t="s">
        <v>109</v>
      </c>
      <c r="B14" s="83">
        <f t="shared" si="0"/>
        <v>8970</v>
      </c>
      <c r="C14" s="83">
        <f t="shared" si="1"/>
        <v>530</v>
      </c>
      <c r="D14" s="80">
        <v>417</v>
      </c>
      <c r="E14" s="80">
        <v>113</v>
      </c>
      <c r="F14" s="80"/>
      <c r="G14" s="83">
        <f t="shared" si="2"/>
        <v>607</v>
      </c>
      <c r="H14" s="80">
        <v>514</v>
      </c>
      <c r="I14" s="80">
        <v>93</v>
      </c>
      <c r="J14" s="80"/>
      <c r="K14" s="83">
        <f t="shared" si="3"/>
        <v>1645</v>
      </c>
      <c r="L14" s="80">
        <v>1423</v>
      </c>
      <c r="M14" s="80">
        <v>222</v>
      </c>
      <c r="N14" s="80"/>
      <c r="O14" s="83">
        <f t="shared" si="4"/>
        <v>1235</v>
      </c>
      <c r="P14" s="80">
        <v>1030</v>
      </c>
      <c r="Q14" s="80">
        <v>205</v>
      </c>
      <c r="R14" s="80"/>
      <c r="S14" s="83">
        <f t="shared" si="5"/>
        <v>4951</v>
      </c>
      <c r="T14" s="80">
        <v>3440</v>
      </c>
      <c r="U14" s="80">
        <v>1511</v>
      </c>
      <c r="V14" s="111"/>
      <c r="W14" s="83">
        <f t="shared" si="6"/>
        <v>2</v>
      </c>
      <c r="X14" s="80">
        <v>2</v>
      </c>
      <c r="Y14" s="216" t="s">
        <v>374</v>
      </c>
      <c r="Z14" s="135"/>
    </row>
    <row r="15" spans="1:26" x14ac:dyDescent="0.2">
      <c r="C15" s="113"/>
    </row>
    <row r="18" spans="1:25" ht="13.5" thickBot="1" x14ac:dyDescent="0.25"/>
    <row r="19" spans="1:25" ht="18.75" customHeight="1" x14ac:dyDescent="0.2">
      <c r="A19" s="350" t="s">
        <v>286</v>
      </c>
      <c r="B19" s="350" t="s">
        <v>1</v>
      </c>
      <c r="C19" s="354" t="s">
        <v>110</v>
      </c>
      <c r="D19" s="354"/>
      <c r="E19" s="354"/>
      <c r="F19" s="354"/>
      <c r="G19" s="354"/>
      <c r="H19" s="354"/>
      <c r="I19" s="354"/>
      <c r="J19" s="354"/>
      <c r="K19" s="354"/>
      <c r="L19" s="354"/>
      <c r="M19" s="354"/>
      <c r="N19" s="354"/>
      <c r="O19" s="354"/>
      <c r="P19" s="354"/>
      <c r="Q19" s="354"/>
      <c r="R19" s="354"/>
      <c r="S19" s="354"/>
      <c r="T19" s="354"/>
      <c r="U19" s="354"/>
      <c r="V19" s="354"/>
      <c r="W19" s="354"/>
      <c r="X19" s="354"/>
      <c r="Y19" s="354"/>
    </row>
    <row r="20" spans="1:25" ht="18.75" customHeight="1" x14ac:dyDescent="0.2">
      <c r="A20" s="355"/>
      <c r="B20" s="355"/>
      <c r="C20" s="355" t="s">
        <v>97</v>
      </c>
      <c r="D20" s="355"/>
      <c r="E20" s="355"/>
      <c r="F20" s="29"/>
      <c r="G20" s="362" t="s">
        <v>98</v>
      </c>
      <c r="H20" s="362"/>
      <c r="I20" s="362"/>
      <c r="J20" s="29"/>
      <c r="K20" s="362" t="s">
        <v>99</v>
      </c>
      <c r="L20" s="362"/>
      <c r="M20" s="362"/>
      <c r="N20" s="29"/>
      <c r="O20" s="362" t="s">
        <v>100</v>
      </c>
      <c r="P20" s="362"/>
      <c r="Q20" s="362"/>
      <c r="R20" s="29"/>
      <c r="S20" s="362" t="s">
        <v>101</v>
      </c>
      <c r="T20" s="362"/>
      <c r="U20" s="362"/>
      <c r="V20" s="29"/>
      <c r="W20" s="362" t="s">
        <v>343</v>
      </c>
      <c r="X20" s="362"/>
      <c r="Y20" s="362"/>
    </row>
    <row r="21" spans="1:25" ht="18.75" customHeight="1" thickBot="1" x14ac:dyDescent="0.25">
      <c r="A21" s="351"/>
      <c r="B21" s="351"/>
      <c r="C21" s="47" t="s">
        <v>1</v>
      </c>
      <c r="D21" s="47" t="s">
        <v>8</v>
      </c>
      <c r="E21" s="47" t="s">
        <v>9</v>
      </c>
      <c r="F21" s="40"/>
      <c r="G21" s="47" t="s">
        <v>1</v>
      </c>
      <c r="H21" s="47" t="s">
        <v>8</v>
      </c>
      <c r="I21" s="47" t="s">
        <v>9</v>
      </c>
      <c r="J21" s="40"/>
      <c r="K21" s="47" t="s">
        <v>1</v>
      </c>
      <c r="L21" s="47" t="s">
        <v>8</v>
      </c>
      <c r="M21" s="47" t="s">
        <v>9</v>
      </c>
      <c r="N21" s="40"/>
      <c r="O21" s="47" t="s">
        <v>1</v>
      </c>
      <c r="P21" s="47" t="s">
        <v>8</v>
      </c>
      <c r="Q21" s="47" t="s">
        <v>9</v>
      </c>
      <c r="R21" s="40"/>
      <c r="S21" s="47" t="s">
        <v>1</v>
      </c>
      <c r="T21" s="47" t="s">
        <v>8</v>
      </c>
      <c r="U21" s="47" t="s">
        <v>9</v>
      </c>
      <c r="V21" s="40"/>
      <c r="W21" s="47" t="s">
        <v>1</v>
      </c>
      <c r="X21" s="47" t="s">
        <v>8</v>
      </c>
      <c r="Y21" s="47" t="s">
        <v>9</v>
      </c>
    </row>
    <row r="22" spans="1:25" ht="45.75" customHeight="1" x14ac:dyDescent="0.2">
      <c r="A22" s="46" t="s">
        <v>96</v>
      </c>
      <c r="B22" s="202">
        <f>SUM(C22,G22,K22,O22,S22,W22)</f>
        <v>1</v>
      </c>
      <c r="C22" s="208">
        <f>SUM(D22:E22)</f>
        <v>0.43790412486064662</v>
      </c>
      <c r="D22" s="238">
        <f>D6/$B$6</f>
        <v>0.33857302118171684</v>
      </c>
      <c r="E22" s="238">
        <f>E6/$B$6</f>
        <v>9.9331103678929764E-2</v>
      </c>
      <c r="F22" s="272"/>
      <c r="G22" s="202">
        <f>SUM(H22:I22)</f>
        <v>0.24749163879598662</v>
      </c>
      <c r="H22" s="238">
        <f>H6/$B$6</f>
        <v>0.19498327759197323</v>
      </c>
      <c r="I22" s="238">
        <f>I6/$B$6</f>
        <v>5.2508361204013379E-2</v>
      </c>
      <c r="J22" s="272"/>
      <c r="K22" s="202">
        <f>SUM(L22:M22)</f>
        <v>0.15016722408026756</v>
      </c>
      <c r="L22" s="238">
        <f>L6/$B$6</f>
        <v>0.11727982162764772</v>
      </c>
      <c r="M22" s="238">
        <f>M6/$B$6</f>
        <v>3.2887402452619841E-2</v>
      </c>
      <c r="N22" s="272"/>
      <c r="O22" s="202">
        <f>SUM(P22:Q22)</f>
        <v>8.4392419175027877E-2</v>
      </c>
      <c r="P22" s="238">
        <f>P6/$B$6</f>
        <v>5.5852842809364547E-2</v>
      </c>
      <c r="Q22" s="238">
        <f>Q6/$B$6</f>
        <v>2.8539576365663323E-2</v>
      </c>
      <c r="R22" s="272"/>
      <c r="S22" s="202">
        <f>SUM(T22:U22)</f>
        <v>7.982162764771461E-2</v>
      </c>
      <c r="T22" s="238">
        <f>T6/$B$6</f>
        <v>5.4069119286510592E-2</v>
      </c>
      <c r="U22" s="238">
        <f>U6/$B$6</f>
        <v>2.5752508361204015E-2</v>
      </c>
      <c r="V22" s="112"/>
      <c r="W22" s="270">
        <f>SUM(X22:Y22)</f>
        <v>2.2296544035674471E-4</v>
      </c>
      <c r="X22" s="271">
        <f>X6/$B$6</f>
        <v>2.2296544035674471E-4</v>
      </c>
      <c r="Y22" s="271" t="s">
        <v>374</v>
      </c>
    </row>
    <row r="23" spans="1:25" ht="45" customHeight="1" x14ac:dyDescent="0.2">
      <c r="A23" s="9" t="s">
        <v>102</v>
      </c>
      <c r="B23" s="176">
        <f t="shared" ref="B23:B30" si="7">SUM(C23,G23,K23,O23,S23,W23)</f>
        <v>0.99999999999999989</v>
      </c>
      <c r="C23" s="176">
        <f t="shared" ref="C23:C30" si="8">SUM(D23:E23)</f>
        <v>0.16309921962095875</v>
      </c>
      <c r="D23" s="172">
        <f t="shared" ref="D23:E23" si="9">D7/$B$6</f>
        <v>0.12073578595317726</v>
      </c>
      <c r="E23" s="172">
        <f t="shared" si="9"/>
        <v>4.2363433667781496E-2</v>
      </c>
      <c r="F23" s="273"/>
      <c r="G23" s="209">
        <f t="shared" ref="G23:G30" si="10">SUM(H23:I23)</f>
        <v>0.29654403567447046</v>
      </c>
      <c r="H23" s="172">
        <f t="shared" ref="H23:I23" si="11">H7/$B$6</f>
        <v>0.23690078037904125</v>
      </c>
      <c r="I23" s="172">
        <f t="shared" si="11"/>
        <v>5.9643255295429208E-2</v>
      </c>
      <c r="J23" s="273"/>
      <c r="K23" s="209">
        <f t="shared" ref="K23:K30" si="12">SUM(L23:M23)</f>
        <v>0.29777034559643256</v>
      </c>
      <c r="L23" s="172">
        <f t="shared" ref="L23:M23" si="13">L7/$B$6</f>
        <v>0.23522853957636566</v>
      </c>
      <c r="M23" s="172">
        <f t="shared" si="13"/>
        <v>6.2541806020066884E-2</v>
      </c>
      <c r="N23" s="273"/>
      <c r="O23" s="176">
        <f t="shared" ref="O23:O30" si="14">SUM(P23:Q23)</f>
        <v>0.12497212931995541</v>
      </c>
      <c r="P23" s="172">
        <f t="shared" ref="P23:Q23" si="15">P7/$B$6</f>
        <v>8.8851727982162759E-2</v>
      </c>
      <c r="Q23" s="172">
        <f t="shared" si="15"/>
        <v>3.6120401337792644E-2</v>
      </c>
      <c r="R23" s="273"/>
      <c r="S23" s="176">
        <f t="shared" ref="S23:S30" si="16">SUM(T23:U23)</f>
        <v>0.11739130434782609</v>
      </c>
      <c r="T23" s="172">
        <f t="shared" ref="T23:U23" si="17">T7/$B$6</f>
        <v>7.9041248606465997E-2</v>
      </c>
      <c r="U23" s="172">
        <f t="shared" si="17"/>
        <v>3.8350055741360092E-2</v>
      </c>
      <c r="V23" s="39"/>
      <c r="W23" s="210">
        <f t="shared" ref="W23:W30" si="18">SUM(X23:Y23)</f>
        <v>2.2296544035674471E-4</v>
      </c>
      <c r="X23" s="212">
        <f t="shared" ref="X23:X30" si="19">X7/$B$6</f>
        <v>2.2296544035674471E-4</v>
      </c>
      <c r="Y23" s="212" t="s">
        <v>374</v>
      </c>
    </row>
    <row r="24" spans="1:25" ht="32.25" customHeight="1" x14ac:dyDescent="0.2">
      <c r="A24" s="9" t="s">
        <v>103</v>
      </c>
      <c r="B24" s="176">
        <f t="shared" si="7"/>
        <v>1</v>
      </c>
      <c r="C24" s="176">
        <f t="shared" si="8"/>
        <v>9.7993311036789293E-2</v>
      </c>
      <c r="D24" s="172">
        <f t="shared" ref="D24:E24" si="20">D8/$B$6</f>
        <v>8.1047937569676695E-2</v>
      </c>
      <c r="E24" s="172">
        <f t="shared" si="20"/>
        <v>1.6945373467112598E-2</v>
      </c>
      <c r="F24" s="273"/>
      <c r="G24" s="176">
        <f t="shared" si="10"/>
        <v>0.14280936454849497</v>
      </c>
      <c r="H24" s="172">
        <f t="shared" ref="H24:I24" si="21">H8/$B$6</f>
        <v>0.12285395763656633</v>
      </c>
      <c r="I24" s="172">
        <f t="shared" si="21"/>
        <v>1.9955406911928653E-2</v>
      </c>
      <c r="J24" s="273"/>
      <c r="K24" s="176">
        <f t="shared" si="12"/>
        <v>0.2721293199554069</v>
      </c>
      <c r="L24" s="172">
        <f t="shared" ref="L24:M24" si="22">L8/$B$6</f>
        <v>0.23099219620958752</v>
      </c>
      <c r="M24" s="172">
        <f t="shared" si="22"/>
        <v>4.1137123745819397E-2</v>
      </c>
      <c r="N24" s="273"/>
      <c r="O24" s="176">
        <f t="shared" si="14"/>
        <v>0.1702341137123746</v>
      </c>
      <c r="P24" s="172">
        <f t="shared" ref="P24:Q24" si="23">P8/$B$6</f>
        <v>0.12887402452619845</v>
      </c>
      <c r="Q24" s="172">
        <f t="shared" si="23"/>
        <v>4.136008918617614E-2</v>
      </c>
      <c r="R24" s="273"/>
      <c r="S24" s="209">
        <f t="shared" si="16"/>
        <v>0.31661092530657747</v>
      </c>
      <c r="T24" s="172">
        <f t="shared" ref="T24:U24" si="24">T8/$B$6</f>
        <v>0.19698996655518394</v>
      </c>
      <c r="U24" s="172">
        <f t="shared" si="24"/>
        <v>0.11962095875139353</v>
      </c>
      <c r="V24" s="39"/>
      <c r="W24" s="210">
        <f t="shared" si="18"/>
        <v>2.2296544035674471E-4</v>
      </c>
      <c r="X24" s="212">
        <f t="shared" si="19"/>
        <v>2.2296544035674471E-4</v>
      </c>
      <c r="Y24" s="212" t="s">
        <v>374</v>
      </c>
    </row>
    <row r="25" spans="1:25" ht="33" customHeight="1" x14ac:dyDescent="0.2">
      <c r="A25" s="9" t="s">
        <v>104</v>
      </c>
      <c r="B25" s="176">
        <f t="shared" si="7"/>
        <v>0.99999999999999989</v>
      </c>
      <c r="C25" s="176">
        <f t="shared" si="8"/>
        <v>0.10222965440356745</v>
      </c>
      <c r="D25" s="172">
        <f t="shared" ref="D25:E25" si="25">D9/$B$6</f>
        <v>8.673355629877369E-2</v>
      </c>
      <c r="E25" s="172">
        <f t="shared" si="25"/>
        <v>1.5496098104793757E-2</v>
      </c>
      <c r="F25" s="273"/>
      <c r="G25" s="176">
        <f t="shared" si="10"/>
        <v>0.15128205128205127</v>
      </c>
      <c r="H25" s="172">
        <f t="shared" ref="H25:I25" si="26">H9/$B$6</f>
        <v>0.13154960981047936</v>
      </c>
      <c r="I25" s="172">
        <f t="shared" si="26"/>
        <v>1.9732441471571906E-2</v>
      </c>
      <c r="J25" s="273"/>
      <c r="K25" s="176">
        <f t="shared" si="12"/>
        <v>0.28294314381270902</v>
      </c>
      <c r="L25" s="172">
        <f t="shared" ref="L25:M25" si="27">L9/$B$6</f>
        <v>0.23221850613154962</v>
      </c>
      <c r="M25" s="172">
        <f t="shared" si="27"/>
        <v>5.0724637681159424E-2</v>
      </c>
      <c r="N25" s="273"/>
      <c r="O25" s="176">
        <f t="shared" si="14"/>
        <v>0.17045707915273134</v>
      </c>
      <c r="P25" s="172">
        <f t="shared" ref="P25:Q25" si="28">P9/$B$6</f>
        <v>0.13099219620958752</v>
      </c>
      <c r="Q25" s="172">
        <f t="shared" si="28"/>
        <v>3.9464882943143813E-2</v>
      </c>
      <c r="R25" s="273"/>
      <c r="S25" s="209">
        <f t="shared" si="16"/>
        <v>0.29286510590858417</v>
      </c>
      <c r="T25" s="172">
        <f t="shared" ref="T25:U25" si="29">T9/$B$6</f>
        <v>0.17926421404682275</v>
      </c>
      <c r="U25" s="172">
        <f t="shared" si="29"/>
        <v>0.11360089186176142</v>
      </c>
      <c r="V25" s="39"/>
      <c r="W25" s="210">
        <f t="shared" si="18"/>
        <v>2.2296544035674471E-4</v>
      </c>
      <c r="X25" s="212">
        <f t="shared" si="19"/>
        <v>2.2296544035674471E-4</v>
      </c>
      <c r="Y25" s="212" t="s">
        <v>374</v>
      </c>
    </row>
    <row r="26" spans="1:25" ht="50.25" customHeight="1" x14ac:dyDescent="0.2">
      <c r="A26" s="9" t="s">
        <v>105</v>
      </c>
      <c r="B26" s="176">
        <f t="shared" si="7"/>
        <v>1</v>
      </c>
      <c r="C26" s="176">
        <f t="shared" si="8"/>
        <v>5.8193979933110367E-2</v>
      </c>
      <c r="D26" s="172">
        <f t="shared" ref="D26:E26" si="30">D10/$B$6</f>
        <v>4.7937569676700112E-2</v>
      </c>
      <c r="E26" s="172">
        <f t="shared" si="30"/>
        <v>1.0256410256410256E-2</v>
      </c>
      <c r="F26" s="273"/>
      <c r="G26" s="176">
        <f t="shared" si="10"/>
        <v>6.1984392419175027E-2</v>
      </c>
      <c r="H26" s="172">
        <f t="shared" ref="H26:I26" si="31">H10/$B$6</f>
        <v>5.2285395763656636E-2</v>
      </c>
      <c r="I26" s="172">
        <f t="shared" si="31"/>
        <v>9.6989966555183944E-3</v>
      </c>
      <c r="J26" s="273"/>
      <c r="K26" s="176">
        <f t="shared" si="12"/>
        <v>9.286510590858417E-2</v>
      </c>
      <c r="L26" s="172">
        <f t="shared" ref="L26:M26" si="32">L10/$B$6</f>
        <v>7.5696767001114829E-2</v>
      </c>
      <c r="M26" s="172">
        <f t="shared" si="32"/>
        <v>1.7168338907469341E-2</v>
      </c>
      <c r="N26" s="273"/>
      <c r="O26" s="176">
        <f t="shared" si="14"/>
        <v>8.1382385730211809E-2</v>
      </c>
      <c r="P26" s="172">
        <f t="shared" ref="P26:Q26" si="33">P10/$B$6</f>
        <v>6.833890746934225E-2</v>
      </c>
      <c r="Q26" s="172">
        <f t="shared" si="33"/>
        <v>1.3043478260869565E-2</v>
      </c>
      <c r="R26" s="273"/>
      <c r="S26" s="209">
        <f t="shared" si="16"/>
        <v>0.70535117056856189</v>
      </c>
      <c r="T26" s="172">
        <f t="shared" ref="T26:U26" si="34">T10/$B$6</f>
        <v>0.51649944258639913</v>
      </c>
      <c r="U26" s="172">
        <f t="shared" si="34"/>
        <v>0.18885172798216276</v>
      </c>
      <c r="V26" s="39"/>
      <c r="W26" s="210">
        <f t="shared" si="18"/>
        <v>2.2296544035674471E-4</v>
      </c>
      <c r="X26" s="212">
        <f t="shared" si="19"/>
        <v>2.2296544035674471E-4</v>
      </c>
      <c r="Y26" s="212" t="s">
        <v>374</v>
      </c>
    </row>
    <row r="27" spans="1:25" ht="43.5" customHeight="1" x14ac:dyDescent="0.2">
      <c r="A27" s="9" t="s">
        <v>106</v>
      </c>
      <c r="B27" s="176">
        <f t="shared" si="7"/>
        <v>1</v>
      </c>
      <c r="C27" s="209">
        <f t="shared" si="8"/>
        <v>0.28104793756967672</v>
      </c>
      <c r="D27" s="172">
        <f t="shared" ref="D27:E27" si="35">D11/$B$6</f>
        <v>0.21393534002229656</v>
      </c>
      <c r="E27" s="172">
        <f t="shared" si="35"/>
        <v>6.7112597547380151E-2</v>
      </c>
      <c r="F27" s="273"/>
      <c r="G27" s="176">
        <f t="shared" si="10"/>
        <v>0.23979933110367893</v>
      </c>
      <c r="H27" s="172">
        <f t="shared" ref="H27:I27" si="36">H11/$B$6</f>
        <v>0.19197324414715719</v>
      </c>
      <c r="I27" s="172">
        <f t="shared" si="36"/>
        <v>4.7826086956521741E-2</v>
      </c>
      <c r="J27" s="273"/>
      <c r="K27" s="176">
        <f t="shared" si="12"/>
        <v>0.2306577480490524</v>
      </c>
      <c r="L27" s="172">
        <f t="shared" ref="L27:M27" si="37">L11/$B$6</f>
        <v>0.17636566332218506</v>
      </c>
      <c r="M27" s="172">
        <f t="shared" si="37"/>
        <v>5.4292084726867335E-2</v>
      </c>
      <c r="N27" s="273"/>
      <c r="O27" s="176">
        <f t="shared" si="14"/>
        <v>0.11638795986622073</v>
      </c>
      <c r="P27" s="172">
        <f t="shared" ref="P27:Q27" si="38">P11/$B$6</f>
        <v>8.5172798216276477E-2</v>
      </c>
      <c r="Q27" s="172">
        <f t="shared" si="38"/>
        <v>3.121516164994426E-2</v>
      </c>
      <c r="R27" s="273"/>
      <c r="S27" s="176">
        <f t="shared" si="16"/>
        <v>0.13188405797101449</v>
      </c>
      <c r="T27" s="172">
        <f t="shared" ref="T27:U27" si="39">T11/$B$6</f>
        <v>9.3311036789297655E-2</v>
      </c>
      <c r="U27" s="172">
        <f t="shared" si="39"/>
        <v>3.8573021181716835E-2</v>
      </c>
      <c r="V27" s="39"/>
      <c r="W27" s="210">
        <f t="shared" si="18"/>
        <v>2.2296544035674471E-4</v>
      </c>
      <c r="X27" s="212">
        <f t="shared" si="19"/>
        <v>2.2296544035674471E-4</v>
      </c>
      <c r="Y27" s="212" t="s">
        <v>374</v>
      </c>
    </row>
    <row r="28" spans="1:25" ht="45" customHeight="1" x14ac:dyDescent="0.2">
      <c r="A28" s="9" t="s">
        <v>107</v>
      </c>
      <c r="B28" s="176">
        <f t="shared" si="7"/>
        <v>0.99999999999999989</v>
      </c>
      <c r="C28" s="176">
        <f t="shared" si="8"/>
        <v>8.0713489409141581E-2</v>
      </c>
      <c r="D28" s="172">
        <f t="shared" ref="D28:E28" si="40">D12/$B$6</f>
        <v>6.6666666666666666E-2</v>
      </c>
      <c r="E28" s="172">
        <f t="shared" si="40"/>
        <v>1.4046822742474917E-2</v>
      </c>
      <c r="F28" s="273"/>
      <c r="G28" s="176">
        <f t="shared" si="10"/>
        <v>0.11962095875139353</v>
      </c>
      <c r="H28" s="172">
        <f t="shared" ref="H28:I28" si="41">H12/$B$6</f>
        <v>0.1027870680044593</v>
      </c>
      <c r="I28" s="172">
        <f t="shared" si="41"/>
        <v>1.6833890746934223E-2</v>
      </c>
      <c r="J28" s="273"/>
      <c r="K28" s="176">
        <f t="shared" si="12"/>
        <v>0.25562987736900777</v>
      </c>
      <c r="L28" s="172">
        <f t="shared" ref="L28:M28" si="42">L12/$B$6</f>
        <v>0.21014492753623187</v>
      </c>
      <c r="M28" s="172">
        <f t="shared" si="42"/>
        <v>4.5484949832775921E-2</v>
      </c>
      <c r="N28" s="273"/>
      <c r="O28" s="176">
        <f t="shared" si="14"/>
        <v>0.14024526198439241</v>
      </c>
      <c r="P28" s="172">
        <f t="shared" ref="P28:Q28" si="43">P12/$B$6</f>
        <v>0.10746934225195094</v>
      </c>
      <c r="Q28" s="172">
        <f t="shared" si="43"/>
        <v>3.2775919732441469E-2</v>
      </c>
      <c r="R28" s="273"/>
      <c r="S28" s="209">
        <f t="shared" si="16"/>
        <v>0.40356744704570791</v>
      </c>
      <c r="T28" s="172">
        <f t="shared" ref="T28:U28" si="44">T12/$B$6</f>
        <v>0.27369007803790413</v>
      </c>
      <c r="U28" s="172">
        <f t="shared" si="44"/>
        <v>0.12987736900780378</v>
      </c>
      <c r="V28" s="39"/>
      <c r="W28" s="210">
        <f t="shared" si="18"/>
        <v>2.2296544035674471E-4</v>
      </c>
      <c r="X28" s="212">
        <f t="shared" si="19"/>
        <v>2.2296544035674471E-4</v>
      </c>
      <c r="Y28" s="212" t="s">
        <v>374</v>
      </c>
    </row>
    <row r="29" spans="1:25" ht="51.75" customHeight="1" x14ac:dyDescent="0.2">
      <c r="A29" s="9" t="s">
        <v>108</v>
      </c>
      <c r="B29" s="176">
        <f t="shared" si="7"/>
        <v>1</v>
      </c>
      <c r="C29" s="176">
        <f t="shared" si="8"/>
        <v>0.21661092530657747</v>
      </c>
      <c r="D29" s="172">
        <f t="shared" ref="D29:E29" si="45">D13/$B$6</f>
        <v>0.17681159420289855</v>
      </c>
      <c r="E29" s="172">
        <f t="shared" si="45"/>
        <v>3.9799331103678927E-2</v>
      </c>
      <c r="F29" s="273"/>
      <c r="G29" s="209">
        <f t="shared" si="10"/>
        <v>0.22040133779264215</v>
      </c>
      <c r="H29" s="172">
        <f t="shared" ref="H29:I29" si="46">H13/$B$6</f>
        <v>0.1765886287625418</v>
      </c>
      <c r="I29" s="172">
        <f t="shared" si="46"/>
        <v>4.3812709030100337E-2</v>
      </c>
      <c r="J29" s="273"/>
      <c r="K29" s="209">
        <f t="shared" si="12"/>
        <v>0.22876254180602007</v>
      </c>
      <c r="L29" s="172">
        <f t="shared" ref="L29:M29" si="47">L13/$B$6</f>
        <v>0.17525083612040135</v>
      </c>
      <c r="M29" s="172">
        <f t="shared" si="47"/>
        <v>5.3511705685618728E-2</v>
      </c>
      <c r="N29" s="273"/>
      <c r="O29" s="176">
        <f t="shared" si="14"/>
        <v>0.1354515050167224</v>
      </c>
      <c r="P29" s="172">
        <f t="shared" ref="P29:Q29" si="48">P13/$B$6</f>
        <v>9.9108138238573021E-2</v>
      </c>
      <c r="Q29" s="172">
        <f t="shared" si="48"/>
        <v>3.6343366778149387E-2</v>
      </c>
      <c r="R29" s="273"/>
      <c r="S29" s="176">
        <f t="shared" si="16"/>
        <v>0.19855072463768114</v>
      </c>
      <c r="T29" s="172">
        <f t="shared" ref="T29:U29" si="49">T13/$B$6</f>
        <v>0.1329988851727982</v>
      </c>
      <c r="U29" s="172">
        <f t="shared" si="49"/>
        <v>6.5551839464882938E-2</v>
      </c>
      <c r="V29" s="39"/>
      <c r="W29" s="210">
        <f t="shared" si="18"/>
        <v>2.2296544035674471E-4</v>
      </c>
      <c r="X29" s="212">
        <f t="shared" si="19"/>
        <v>2.2296544035674471E-4</v>
      </c>
      <c r="Y29" s="212" t="s">
        <v>374</v>
      </c>
    </row>
    <row r="30" spans="1:25" ht="46.5" customHeight="1" thickBot="1" x14ac:dyDescent="0.25">
      <c r="A30" s="14" t="s">
        <v>109</v>
      </c>
      <c r="B30" s="177">
        <f t="shared" si="7"/>
        <v>1</v>
      </c>
      <c r="C30" s="177">
        <f t="shared" si="8"/>
        <v>5.9085841694537344E-2</v>
      </c>
      <c r="D30" s="174">
        <f t="shared" ref="D30:E30" si="50">D14/$B$6</f>
        <v>4.648829431438127E-2</v>
      </c>
      <c r="E30" s="174">
        <f t="shared" si="50"/>
        <v>1.2597547380156076E-2</v>
      </c>
      <c r="F30" s="226"/>
      <c r="G30" s="177">
        <f t="shared" si="10"/>
        <v>6.7670011148272022E-2</v>
      </c>
      <c r="H30" s="174">
        <f t="shared" ref="H30:I30" si="51">H14/$B$6</f>
        <v>5.7302118171683389E-2</v>
      </c>
      <c r="I30" s="174">
        <f t="shared" si="51"/>
        <v>1.0367892976588629E-2</v>
      </c>
      <c r="J30" s="226"/>
      <c r="K30" s="177">
        <f t="shared" si="12"/>
        <v>0.18338907469342253</v>
      </c>
      <c r="L30" s="174">
        <f t="shared" ref="L30:M30" si="52">L14/$B$6</f>
        <v>0.15863991081382386</v>
      </c>
      <c r="M30" s="174">
        <f t="shared" si="52"/>
        <v>2.4749163879598662E-2</v>
      </c>
      <c r="N30" s="226"/>
      <c r="O30" s="177">
        <f t="shared" si="14"/>
        <v>0.13768115942028986</v>
      </c>
      <c r="P30" s="174">
        <f t="shared" ref="P30:Q30" si="53">P14/$B$6</f>
        <v>0.11482720178372352</v>
      </c>
      <c r="Q30" s="174">
        <f t="shared" si="53"/>
        <v>2.2853957636566332E-2</v>
      </c>
      <c r="R30" s="226"/>
      <c r="S30" s="274">
        <f t="shared" si="16"/>
        <v>0.55195094760312147</v>
      </c>
      <c r="T30" s="174">
        <f t="shared" ref="T30:U30" si="54">T14/$B$6</f>
        <v>0.3835005574136009</v>
      </c>
      <c r="U30" s="174">
        <f t="shared" si="54"/>
        <v>0.16845039018952063</v>
      </c>
      <c r="V30" s="111"/>
      <c r="W30" s="227">
        <f t="shared" si="18"/>
        <v>2.2296544035674471E-4</v>
      </c>
      <c r="X30" s="228">
        <f t="shared" si="19"/>
        <v>2.2296544035674471E-4</v>
      </c>
      <c r="Y30" s="228" t="s">
        <v>374</v>
      </c>
    </row>
  </sheetData>
  <mergeCells count="18">
    <mergeCell ref="A3:A5"/>
    <mergeCell ref="C4:E4"/>
    <mergeCell ref="C3:Y3"/>
    <mergeCell ref="G4:I4"/>
    <mergeCell ref="K4:M4"/>
    <mergeCell ref="O4:Q4"/>
    <mergeCell ref="S4:U4"/>
    <mergeCell ref="W4:Y4"/>
    <mergeCell ref="B3:B5"/>
    <mergeCell ref="A19:A21"/>
    <mergeCell ref="B19:B21"/>
    <mergeCell ref="C19:Y19"/>
    <mergeCell ref="C20:E20"/>
    <mergeCell ref="G20:I20"/>
    <mergeCell ref="K20:M20"/>
    <mergeCell ref="O20:Q20"/>
    <mergeCell ref="S20:U20"/>
    <mergeCell ref="W20:Y20"/>
  </mergeCells>
  <pageMargins left="0.7" right="0.7" top="0.75" bottom="0.75" header="0.3" footer="0.3"/>
  <pageSetup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tabColor rgb="FF93FFFF"/>
  </sheetPr>
  <dimension ref="A1:Z76"/>
  <sheetViews>
    <sheetView showGridLines="0" zoomScaleNormal="100" workbookViewId="0"/>
  </sheetViews>
  <sheetFormatPr baseColWidth="10" defaultRowHeight="12.75" x14ac:dyDescent="0.2"/>
  <cols>
    <col min="1" max="1" width="42.7109375" style="7" customWidth="1"/>
    <col min="2" max="3" width="11.42578125" style="8" customWidth="1"/>
    <col min="4" max="5" width="11.7109375" style="8" customWidth="1"/>
    <col min="6" max="6" width="0.5703125" style="8" customWidth="1"/>
    <col min="7" max="7" width="11.42578125" style="8" customWidth="1"/>
    <col min="8" max="9" width="11.7109375" style="8" customWidth="1"/>
    <col min="10" max="10" width="0.5703125" style="8" customWidth="1"/>
    <col min="11" max="11" width="11.42578125" style="8" customWidth="1"/>
    <col min="12" max="13" width="11.7109375" style="8" customWidth="1"/>
    <col min="14" max="14" width="0.5703125" style="8" customWidth="1"/>
    <col min="15" max="15" width="11.42578125" style="8" customWidth="1"/>
    <col min="16" max="17" width="11.7109375" style="8" customWidth="1"/>
    <col min="18" max="18" width="0.5703125" style="8" customWidth="1"/>
    <col min="19" max="19" width="11.42578125" style="8" customWidth="1"/>
    <col min="20" max="21" width="11.7109375" style="8" customWidth="1"/>
    <col min="22" max="22" width="0.5703125" style="8" customWidth="1"/>
    <col min="23" max="23" width="11.42578125" style="7" customWidth="1"/>
    <col min="24" max="25" width="11.7109375" style="7" customWidth="1"/>
    <col min="26" max="16384" width="11.42578125" style="7"/>
  </cols>
  <sheetData>
    <row r="1" spans="1:26" ht="16.5" x14ac:dyDescent="0.2">
      <c r="A1" s="3" t="s">
        <v>369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V1" s="17" t="s">
        <v>111</v>
      </c>
      <c r="W1" s="8"/>
      <c r="X1" s="8"/>
      <c r="Y1" s="8"/>
      <c r="Z1" s="8"/>
    </row>
    <row r="2" spans="1:26" ht="13.5" thickBot="1" x14ac:dyDescent="0.25">
      <c r="A2" s="6">
        <v>2014</v>
      </c>
    </row>
    <row r="3" spans="1:26" ht="29.25" customHeight="1" x14ac:dyDescent="0.2">
      <c r="A3" s="350" t="s">
        <v>286</v>
      </c>
      <c r="B3" s="350" t="s">
        <v>1</v>
      </c>
      <c r="C3" s="354" t="s">
        <v>344</v>
      </c>
      <c r="D3" s="354"/>
      <c r="E3" s="354"/>
      <c r="F3" s="354"/>
      <c r="G3" s="354"/>
      <c r="H3" s="354"/>
      <c r="I3" s="354"/>
      <c r="J3" s="354"/>
      <c r="K3" s="354"/>
      <c r="L3" s="354"/>
      <c r="M3" s="354"/>
      <c r="N3" s="354"/>
      <c r="O3" s="354"/>
      <c r="P3" s="354"/>
      <c r="Q3" s="354"/>
      <c r="R3" s="354"/>
      <c r="S3" s="354"/>
      <c r="T3" s="354"/>
      <c r="U3" s="354"/>
      <c r="V3" s="354"/>
      <c r="W3" s="354"/>
      <c r="X3" s="354"/>
      <c r="Y3" s="354"/>
    </row>
    <row r="4" spans="1:26" ht="15" customHeight="1" x14ac:dyDescent="0.2">
      <c r="A4" s="355"/>
      <c r="B4" s="355"/>
      <c r="C4" s="355" t="s">
        <v>97</v>
      </c>
      <c r="D4" s="355"/>
      <c r="E4" s="355"/>
      <c r="F4" s="29"/>
      <c r="G4" s="362" t="s">
        <v>98</v>
      </c>
      <c r="H4" s="362"/>
      <c r="I4" s="362"/>
      <c r="J4" s="29"/>
      <c r="K4" s="362" t="s">
        <v>99</v>
      </c>
      <c r="L4" s="362"/>
      <c r="M4" s="362"/>
      <c r="N4" s="29"/>
      <c r="O4" s="362" t="s">
        <v>100</v>
      </c>
      <c r="P4" s="362"/>
      <c r="Q4" s="362"/>
      <c r="R4" s="29"/>
      <c r="S4" s="362" t="s">
        <v>101</v>
      </c>
      <c r="T4" s="362"/>
      <c r="U4" s="362"/>
      <c r="V4" s="29"/>
      <c r="W4" s="362" t="s">
        <v>343</v>
      </c>
      <c r="X4" s="362"/>
      <c r="Y4" s="362"/>
    </row>
    <row r="5" spans="1:26" ht="30" customHeight="1" thickBot="1" x14ac:dyDescent="0.25">
      <c r="A5" s="351"/>
      <c r="B5" s="351"/>
      <c r="C5" s="47" t="s">
        <v>1</v>
      </c>
      <c r="D5" s="47" t="s">
        <v>8</v>
      </c>
      <c r="E5" s="47" t="s">
        <v>9</v>
      </c>
      <c r="F5" s="40"/>
      <c r="G5" s="47" t="s">
        <v>1</v>
      </c>
      <c r="H5" s="47" t="s">
        <v>8</v>
      </c>
      <c r="I5" s="47" t="s">
        <v>9</v>
      </c>
      <c r="J5" s="40"/>
      <c r="K5" s="47" t="s">
        <v>1</v>
      </c>
      <c r="L5" s="47" t="s">
        <v>8</v>
      </c>
      <c r="M5" s="47" t="s">
        <v>9</v>
      </c>
      <c r="N5" s="40"/>
      <c r="O5" s="47" t="s">
        <v>1</v>
      </c>
      <c r="P5" s="47" t="s">
        <v>8</v>
      </c>
      <c r="Q5" s="47" t="s">
        <v>9</v>
      </c>
      <c r="R5" s="40"/>
      <c r="S5" s="47" t="s">
        <v>1</v>
      </c>
      <c r="T5" s="47" t="s">
        <v>8</v>
      </c>
      <c r="U5" s="47" t="s">
        <v>9</v>
      </c>
      <c r="V5" s="40"/>
      <c r="W5" s="47" t="s">
        <v>1</v>
      </c>
      <c r="X5" s="47" t="s">
        <v>8</v>
      </c>
      <c r="Y5" s="47" t="s">
        <v>9</v>
      </c>
    </row>
    <row r="6" spans="1:26" ht="20.100000000000001" customHeight="1" x14ac:dyDescent="0.2">
      <c r="A6" s="275" t="s">
        <v>116</v>
      </c>
      <c r="B6" s="276"/>
      <c r="C6" s="276"/>
      <c r="D6" s="276"/>
      <c r="E6" s="276"/>
      <c r="F6" s="276"/>
      <c r="G6" s="276"/>
      <c r="H6" s="276"/>
      <c r="I6" s="276"/>
      <c r="J6" s="276"/>
      <c r="K6" s="276"/>
      <c r="L6" s="276"/>
      <c r="M6" s="276"/>
      <c r="N6" s="276"/>
      <c r="O6" s="276"/>
      <c r="P6" s="276"/>
      <c r="Q6" s="276"/>
      <c r="R6" s="276"/>
      <c r="S6" s="276"/>
      <c r="T6" s="276"/>
      <c r="U6" s="276"/>
      <c r="V6" s="276"/>
      <c r="W6" s="276"/>
      <c r="X6" s="276"/>
      <c r="Y6" s="276"/>
    </row>
    <row r="7" spans="1:26" ht="44.25" customHeight="1" x14ac:dyDescent="0.2">
      <c r="A7" s="25" t="s">
        <v>112</v>
      </c>
      <c r="B7" s="88">
        <f>SUM(C7,G7,K7,O7,S7,W7)</f>
        <v>8970</v>
      </c>
      <c r="C7" s="88">
        <f>SUM(D7:E7)</f>
        <v>4802</v>
      </c>
      <c r="D7" s="89">
        <v>3745</v>
      </c>
      <c r="E7" s="89">
        <v>1057</v>
      </c>
      <c r="F7" s="89"/>
      <c r="G7" s="88">
        <f>SUM(H7:I7)</f>
        <v>1802</v>
      </c>
      <c r="H7" s="89">
        <v>1375</v>
      </c>
      <c r="I7" s="89">
        <v>427</v>
      </c>
      <c r="J7" s="89"/>
      <c r="K7" s="88">
        <f>SUM(L7:M7)</f>
        <v>1395</v>
      </c>
      <c r="L7" s="89">
        <v>1031</v>
      </c>
      <c r="M7" s="89">
        <v>364</v>
      </c>
      <c r="N7" s="89"/>
      <c r="O7" s="88">
        <f>SUM(P7:Q7)</f>
        <v>539</v>
      </c>
      <c r="P7" s="89">
        <v>357</v>
      </c>
      <c r="Q7" s="89">
        <v>182</v>
      </c>
      <c r="R7" s="89"/>
      <c r="S7" s="88">
        <f>SUM(T7:U7)</f>
        <v>429</v>
      </c>
      <c r="T7" s="89">
        <v>317</v>
      </c>
      <c r="U7" s="89">
        <v>112</v>
      </c>
      <c r="V7" s="114"/>
      <c r="W7" s="88">
        <f>SUM(X7:Y7)</f>
        <v>3</v>
      </c>
      <c r="X7" s="89">
        <v>1</v>
      </c>
      <c r="Y7" s="89">
        <v>2</v>
      </c>
      <c r="Z7" s="135"/>
    </row>
    <row r="8" spans="1:26" ht="38.25" x14ac:dyDescent="0.2">
      <c r="A8" s="23" t="s">
        <v>113</v>
      </c>
      <c r="B8" s="82">
        <f t="shared" ref="B8:B37" si="0">SUM(C8,G8,K8,O8,S8,W8)</f>
        <v>8970</v>
      </c>
      <c r="C8" s="82">
        <f t="shared" ref="C8:C10" si="1">SUM(D8:E8)</f>
        <v>2043</v>
      </c>
      <c r="D8" s="78">
        <v>1637</v>
      </c>
      <c r="E8" s="78">
        <v>406</v>
      </c>
      <c r="F8" s="78"/>
      <c r="G8" s="82">
        <f t="shared" ref="G8:G10" si="2">SUM(H8:I8)</f>
        <v>2691</v>
      </c>
      <c r="H8" s="78">
        <v>2145</v>
      </c>
      <c r="I8" s="78">
        <v>546</v>
      </c>
      <c r="J8" s="78"/>
      <c r="K8" s="82">
        <f t="shared" ref="K8:K10" si="3">SUM(L8:M8)</f>
        <v>2258</v>
      </c>
      <c r="L8" s="78">
        <v>1683</v>
      </c>
      <c r="M8" s="78">
        <v>575</v>
      </c>
      <c r="N8" s="78"/>
      <c r="O8" s="82">
        <f t="shared" ref="O8:O10" si="4">SUM(P8:Q8)</f>
        <v>967</v>
      </c>
      <c r="P8" s="78">
        <v>661</v>
      </c>
      <c r="Q8" s="78">
        <v>306</v>
      </c>
      <c r="R8" s="78"/>
      <c r="S8" s="82">
        <f t="shared" ref="S8:S10" si="5">SUM(T8:U8)</f>
        <v>1008</v>
      </c>
      <c r="T8" s="78">
        <v>699</v>
      </c>
      <c r="U8" s="78">
        <v>309</v>
      </c>
      <c r="V8" s="39"/>
      <c r="W8" s="82">
        <f t="shared" ref="W8:W10" si="6">SUM(X8:Y8)</f>
        <v>3</v>
      </c>
      <c r="X8" s="78">
        <v>1</v>
      </c>
      <c r="Y8" s="78">
        <v>2</v>
      </c>
      <c r="Z8" s="135"/>
    </row>
    <row r="9" spans="1:26" ht="25.5" x14ac:dyDescent="0.2">
      <c r="A9" s="23" t="s">
        <v>114</v>
      </c>
      <c r="B9" s="82">
        <f t="shared" si="0"/>
        <v>8970</v>
      </c>
      <c r="C9" s="82">
        <f t="shared" si="1"/>
        <v>1661</v>
      </c>
      <c r="D9" s="78">
        <v>1169</v>
      </c>
      <c r="E9" s="78">
        <v>492</v>
      </c>
      <c r="F9" s="78"/>
      <c r="G9" s="82">
        <f t="shared" si="2"/>
        <v>1922</v>
      </c>
      <c r="H9" s="78">
        <v>1501</v>
      </c>
      <c r="I9" s="78">
        <v>421</v>
      </c>
      <c r="J9" s="78"/>
      <c r="K9" s="82">
        <f t="shared" si="3"/>
        <v>2483</v>
      </c>
      <c r="L9" s="78">
        <v>2006</v>
      </c>
      <c r="M9" s="78">
        <v>477</v>
      </c>
      <c r="N9" s="78"/>
      <c r="O9" s="82">
        <f t="shared" si="4"/>
        <v>1312</v>
      </c>
      <c r="P9" s="78">
        <v>1008</v>
      </c>
      <c r="Q9" s="78">
        <v>304</v>
      </c>
      <c r="R9" s="78"/>
      <c r="S9" s="82">
        <f t="shared" si="5"/>
        <v>1589</v>
      </c>
      <c r="T9" s="78">
        <v>1141</v>
      </c>
      <c r="U9" s="78">
        <v>448</v>
      </c>
      <c r="V9" s="39"/>
      <c r="W9" s="82">
        <f t="shared" si="6"/>
        <v>3</v>
      </c>
      <c r="X9" s="78">
        <v>1</v>
      </c>
      <c r="Y9" s="78">
        <v>2</v>
      </c>
      <c r="Z9" s="135"/>
    </row>
    <row r="10" spans="1:26" ht="38.25" x14ac:dyDescent="0.2">
      <c r="A10" s="24" t="s">
        <v>115</v>
      </c>
      <c r="B10" s="82">
        <f t="shared" si="0"/>
        <v>8970</v>
      </c>
      <c r="C10" s="82">
        <f t="shared" si="1"/>
        <v>2559</v>
      </c>
      <c r="D10" s="78">
        <v>1919</v>
      </c>
      <c r="E10" s="78">
        <v>640</v>
      </c>
      <c r="F10" s="78"/>
      <c r="G10" s="82">
        <f t="shared" si="2"/>
        <v>1994</v>
      </c>
      <c r="H10" s="78">
        <v>1556</v>
      </c>
      <c r="I10" s="78">
        <v>438</v>
      </c>
      <c r="J10" s="78"/>
      <c r="K10" s="82">
        <f t="shared" si="3"/>
        <v>2589</v>
      </c>
      <c r="L10" s="78">
        <v>2015</v>
      </c>
      <c r="M10" s="78">
        <v>574</v>
      </c>
      <c r="N10" s="78"/>
      <c r="O10" s="82">
        <f t="shared" si="4"/>
        <v>1013</v>
      </c>
      <c r="P10" s="78">
        <v>738</v>
      </c>
      <c r="Q10" s="78">
        <v>275</v>
      </c>
      <c r="R10" s="78"/>
      <c r="S10" s="82">
        <f t="shared" si="5"/>
        <v>812</v>
      </c>
      <c r="T10" s="78">
        <v>597</v>
      </c>
      <c r="U10" s="78">
        <v>215</v>
      </c>
      <c r="V10" s="39"/>
      <c r="W10" s="82">
        <f t="shared" si="6"/>
        <v>3</v>
      </c>
      <c r="X10" s="78">
        <v>1</v>
      </c>
      <c r="Y10" s="78">
        <v>2</v>
      </c>
      <c r="Z10" s="135"/>
    </row>
    <row r="11" spans="1:26" ht="20.100000000000001" customHeight="1" x14ac:dyDescent="0.2">
      <c r="A11" s="33" t="s">
        <v>117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135"/>
    </row>
    <row r="12" spans="1:26" ht="38.25" x14ac:dyDescent="0.2">
      <c r="A12" s="25" t="s">
        <v>118</v>
      </c>
      <c r="B12" s="88">
        <f t="shared" si="0"/>
        <v>8970</v>
      </c>
      <c r="C12" s="88">
        <f>SUM(D12:E12)</f>
        <v>5402</v>
      </c>
      <c r="D12" s="89">
        <v>4200</v>
      </c>
      <c r="E12" s="89">
        <v>1202</v>
      </c>
      <c r="F12" s="89"/>
      <c r="G12" s="88">
        <f>SUM(H12:I12)</f>
        <v>1745</v>
      </c>
      <c r="H12" s="89">
        <v>1366</v>
      </c>
      <c r="I12" s="89">
        <v>379</v>
      </c>
      <c r="J12" s="89"/>
      <c r="K12" s="88">
        <f>SUM(L12:M12)</f>
        <v>1045</v>
      </c>
      <c r="L12" s="89">
        <v>763</v>
      </c>
      <c r="M12" s="89">
        <v>282</v>
      </c>
      <c r="N12" s="89"/>
      <c r="O12" s="88">
        <f>SUM(P12:Q12)</f>
        <v>390</v>
      </c>
      <c r="P12" s="89">
        <v>239</v>
      </c>
      <c r="Q12" s="89">
        <v>151</v>
      </c>
      <c r="R12" s="89"/>
      <c r="S12" s="88">
        <f>SUM(T12:U12)</f>
        <v>385</v>
      </c>
      <c r="T12" s="89">
        <v>257</v>
      </c>
      <c r="U12" s="89">
        <v>128</v>
      </c>
      <c r="V12" s="114"/>
      <c r="W12" s="88">
        <f>SUM(X12:Y12)</f>
        <v>3</v>
      </c>
      <c r="X12" s="89">
        <v>1</v>
      </c>
      <c r="Y12" s="89">
        <v>2</v>
      </c>
      <c r="Z12" s="135"/>
    </row>
    <row r="13" spans="1:26" ht="25.5" x14ac:dyDescent="0.2">
      <c r="A13" s="23" t="s">
        <v>119</v>
      </c>
      <c r="B13" s="90">
        <f t="shared" si="0"/>
        <v>8970</v>
      </c>
      <c r="C13" s="90">
        <f t="shared" ref="C13" si="7">SUM(D13:E13)</f>
        <v>3506</v>
      </c>
      <c r="D13" s="78">
        <v>2812</v>
      </c>
      <c r="E13" s="78">
        <v>694</v>
      </c>
      <c r="F13" s="78"/>
      <c r="G13" s="82">
        <f t="shared" ref="G13" si="8">SUM(H13:I13)</f>
        <v>1851</v>
      </c>
      <c r="H13" s="78">
        <v>1439</v>
      </c>
      <c r="I13" s="78">
        <v>412</v>
      </c>
      <c r="J13" s="78"/>
      <c r="K13" s="82">
        <f t="shared" ref="K13" si="9">SUM(L13:M13)</f>
        <v>1679</v>
      </c>
      <c r="L13" s="78">
        <v>1221</v>
      </c>
      <c r="M13" s="78">
        <v>458</v>
      </c>
      <c r="N13" s="78"/>
      <c r="O13" s="82">
        <f t="shared" ref="O13" si="10">SUM(P13:Q13)</f>
        <v>838</v>
      </c>
      <c r="P13" s="78">
        <v>577</v>
      </c>
      <c r="Q13" s="78">
        <v>261</v>
      </c>
      <c r="R13" s="78"/>
      <c r="S13" s="82">
        <f t="shared" ref="S13" si="11">SUM(T13:U13)</f>
        <v>1093</v>
      </c>
      <c r="T13" s="78">
        <v>776</v>
      </c>
      <c r="U13" s="78">
        <v>317</v>
      </c>
      <c r="V13" s="39"/>
      <c r="W13" s="82">
        <f t="shared" ref="W13" si="12">SUM(X13:Y13)</f>
        <v>3</v>
      </c>
      <c r="X13" s="78">
        <v>1</v>
      </c>
      <c r="Y13" s="78">
        <v>2</v>
      </c>
      <c r="Z13" s="135"/>
    </row>
    <row r="14" spans="1:26" ht="20.100000000000001" customHeight="1" x14ac:dyDescent="0.2">
      <c r="A14" s="33" t="s">
        <v>120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135"/>
    </row>
    <row r="15" spans="1:26" ht="38.25" x14ac:dyDescent="0.2">
      <c r="A15" s="25" t="s">
        <v>121</v>
      </c>
      <c r="B15" s="88">
        <f t="shared" si="0"/>
        <v>8970</v>
      </c>
      <c r="C15" s="88">
        <f>SUM(D15:E15)</f>
        <v>6238</v>
      </c>
      <c r="D15" s="89">
        <v>4784</v>
      </c>
      <c r="E15" s="89">
        <v>1454</v>
      </c>
      <c r="F15" s="89"/>
      <c r="G15" s="88">
        <f>SUM(H15:I15)</f>
        <v>1253</v>
      </c>
      <c r="H15" s="89">
        <v>952</v>
      </c>
      <c r="I15" s="89">
        <v>301</v>
      </c>
      <c r="J15" s="89"/>
      <c r="K15" s="88">
        <f>SUM(L15:M15)</f>
        <v>822</v>
      </c>
      <c r="L15" s="89">
        <v>610</v>
      </c>
      <c r="M15" s="89">
        <v>212</v>
      </c>
      <c r="N15" s="89"/>
      <c r="O15" s="88">
        <f>SUM(P15:Q15)</f>
        <v>287</v>
      </c>
      <c r="P15" s="89">
        <v>203</v>
      </c>
      <c r="Q15" s="89">
        <v>84</v>
      </c>
      <c r="R15" s="89"/>
      <c r="S15" s="88">
        <f>SUM(T15:U15)</f>
        <v>367</v>
      </c>
      <c r="T15" s="89">
        <v>276</v>
      </c>
      <c r="U15" s="89">
        <v>91</v>
      </c>
      <c r="V15" s="114"/>
      <c r="W15" s="88">
        <f>SUM(X15:Y15)</f>
        <v>3</v>
      </c>
      <c r="X15" s="89">
        <v>1</v>
      </c>
      <c r="Y15" s="89">
        <v>2</v>
      </c>
      <c r="Z15" s="135"/>
    </row>
    <row r="16" spans="1:26" ht="25.5" x14ac:dyDescent="0.2">
      <c r="A16" s="23" t="s">
        <v>122</v>
      </c>
      <c r="B16" s="90">
        <f t="shared" si="0"/>
        <v>8970</v>
      </c>
      <c r="C16" s="90">
        <f>SUM(D16:E16)</f>
        <v>6960</v>
      </c>
      <c r="D16" s="78">
        <v>5300</v>
      </c>
      <c r="E16" s="78">
        <v>1660</v>
      </c>
      <c r="F16" s="78"/>
      <c r="G16" s="82">
        <f t="shared" ref="G16" si="13">SUM(H16:I16)</f>
        <v>922</v>
      </c>
      <c r="H16" s="78">
        <v>708</v>
      </c>
      <c r="I16" s="78">
        <v>214</v>
      </c>
      <c r="J16" s="78"/>
      <c r="K16" s="82">
        <f t="shared" ref="K16" si="14">SUM(L16:M16)</f>
        <v>622</v>
      </c>
      <c r="L16" s="78">
        <v>463</v>
      </c>
      <c r="M16" s="78">
        <v>159</v>
      </c>
      <c r="N16" s="78"/>
      <c r="O16" s="82">
        <f t="shared" ref="O16" si="15">SUM(P16:Q16)</f>
        <v>183</v>
      </c>
      <c r="P16" s="78">
        <v>141</v>
      </c>
      <c r="Q16" s="78">
        <v>42</v>
      </c>
      <c r="R16" s="78"/>
      <c r="S16" s="82">
        <f t="shared" ref="S16" si="16">SUM(T16:U16)</f>
        <v>280</v>
      </c>
      <c r="T16" s="78">
        <v>213</v>
      </c>
      <c r="U16" s="78">
        <v>67</v>
      </c>
      <c r="V16" s="39"/>
      <c r="W16" s="82">
        <f t="shared" ref="W16" si="17">SUM(X16:Y16)</f>
        <v>3</v>
      </c>
      <c r="X16" s="78">
        <v>1</v>
      </c>
      <c r="Y16" s="78">
        <v>2</v>
      </c>
      <c r="Z16" s="135"/>
    </row>
    <row r="17" spans="1:26" ht="20.100000000000001" customHeight="1" x14ac:dyDescent="0.2">
      <c r="A17" s="33" t="s">
        <v>123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135"/>
    </row>
    <row r="18" spans="1:26" ht="25.5" x14ac:dyDescent="0.2">
      <c r="A18" s="25" t="s">
        <v>124</v>
      </c>
      <c r="B18" s="88">
        <f t="shared" si="0"/>
        <v>8970</v>
      </c>
      <c r="C18" s="88">
        <f>SUM(D18:E18)</f>
        <v>5811</v>
      </c>
      <c r="D18" s="89">
        <v>4755</v>
      </c>
      <c r="E18" s="89">
        <v>1056</v>
      </c>
      <c r="F18" s="89"/>
      <c r="G18" s="88">
        <f>SUM(H18:I18)</f>
        <v>1472</v>
      </c>
      <c r="H18" s="89">
        <v>1005</v>
      </c>
      <c r="I18" s="89">
        <v>467</v>
      </c>
      <c r="J18" s="89"/>
      <c r="K18" s="88">
        <f>SUM(L18:M18)</f>
        <v>870</v>
      </c>
      <c r="L18" s="89">
        <v>576</v>
      </c>
      <c r="M18" s="89">
        <v>294</v>
      </c>
      <c r="N18" s="89"/>
      <c r="O18" s="88">
        <f>SUM(P18:Q18)</f>
        <v>443</v>
      </c>
      <c r="P18" s="89">
        <v>256</v>
      </c>
      <c r="Q18" s="89">
        <v>187</v>
      </c>
      <c r="R18" s="89"/>
      <c r="S18" s="88">
        <f>SUM(T18:U18)</f>
        <v>371</v>
      </c>
      <c r="T18" s="89">
        <v>233</v>
      </c>
      <c r="U18" s="89">
        <v>138</v>
      </c>
      <c r="V18" s="114"/>
      <c r="W18" s="88">
        <f>SUM(X18:Y18)</f>
        <v>3</v>
      </c>
      <c r="X18" s="89">
        <v>1</v>
      </c>
      <c r="Y18" s="89">
        <v>2</v>
      </c>
      <c r="Z18" s="135"/>
    </row>
    <row r="19" spans="1:26" ht="25.5" x14ac:dyDescent="0.2">
      <c r="A19" s="23" t="s">
        <v>125</v>
      </c>
      <c r="B19" s="82">
        <f t="shared" si="0"/>
        <v>8970</v>
      </c>
      <c r="C19" s="82">
        <f>SUM(D19:E19)</f>
        <v>5872</v>
      </c>
      <c r="D19" s="78">
        <v>4813</v>
      </c>
      <c r="E19" s="78">
        <v>1059</v>
      </c>
      <c r="F19" s="78"/>
      <c r="G19" s="82">
        <f t="shared" ref="G19" si="18">SUM(H19:I19)</f>
        <v>1514</v>
      </c>
      <c r="H19" s="78">
        <v>1041</v>
      </c>
      <c r="I19" s="78">
        <v>473</v>
      </c>
      <c r="J19" s="78"/>
      <c r="K19" s="82">
        <f t="shared" ref="K19" si="19">SUM(L19:M19)</f>
        <v>799</v>
      </c>
      <c r="L19" s="78">
        <v>531</v>
      </c>
      <c r="M19" s="78">
        <v>268</v>
      </c>
      <c r="N19" s="78"/>
      <c r="O19" s="82">
        <f t="shared" ref="O19" si="20">SUM(P19:Q19)</f>
        <v>431</v>
      </c>
      <c r="P19" s="78">
        <v>226</v>
      </c>
      <c r="Q19" s="78">
        <v>205</v>
      </c>
      <c r="R19" s="78"/>
      <c r="S19" s="82">
        <f t="shared" ref="S19" si="21">SUM(T19:U19)</f>
        <v>351</v>
      </c>
      <c r="T19" s="78">
        <v>214</v>
      </c>
      <c r="U19" s="78">
        <v>137</v>
      </c>
      <c r="V19" s="39"/>
      <c r="W19" s="82">
        <f t="shared" ref="W19" si="22">SUM(X19:Y19)</f>
        <v>3</v>
      </c>
      <c r="X19" s="78">
        <v>1</v>
      </c>
      <c r="Y19" s="78">
        <v>2</v>
      </c>
      <c r="Z19" s="135"/>
    </row>
    <row r="20" spans="1:26" ht="25.5" x14ac:dyDescent="0.2">
      <c r="A20" s="23" t="s">
        <v>126</v>
      </c>
      <c r="B20" s="82">
        <f t="shared" si="0"/>
        <v>8970</v>
      </c>
      <c r="C20" s="82">
        <f t="shared" ref="C20:C29" si="23">SUM(D20:E20)</f>
        <v>2261</v>
      </c>
      <c r="D20" s="78">
        <v>1795</v>
      </c>
      <c r="E20" s="78">
        <v>466</v>
      </c>
      <c r="F20" s="78"/>
      <c r="G20" s="82">
        <f t="shared" ref="G20:G29" si="24">SUM(H20:I20)</f>
        <v>2199</v>
      </c>
      <c r="H20" s="78">
        <v>1742</v>
      </c>
      <c r="I20" s="78">
        <v>457</v>
      </c>
      <c r="J20" s="78"/>
      <c r="K20" s="82">
        <f t="shared" ref="K20:K29" si="25">SUM(L20:M20)</f>
        <v>1806</v>
      </c>
      <c r="L20" s="78">
        <v>1333</v>
      </c>
      <c r="M20" s="78">
        <v>473</v>
      </c>
      <c r="N20" s="78"/>
      <c r="O20" s="82">
        <f t="shared" ref="O20:O29" si="26">SUM(P20:Q20)</f>
        <v>1143</v>
      </c>
      <c r="P20" s="78">
        <v>824</v>
      </c>
      <c r="Q20" s="78">
        <v>319</v>
      </c>
      <c r="R20" s="78"/>
      <c r="S20" s="82">
        <f t="shared" ref="S20:S29" si="27">SUM(T20:U20)</f>
        <v>1558</v>
      </c>
      <c r="T20" s="78">
        <v>1131</v>
      </c>
      <c r="U20" s="78">
        <v>427</v>
      </c>
      <c r="V20" s="39"/>
      <c r="W20" s="82">
        <f t="shared" ref="W20:W29" si="28">SUM(X20:Y20)</f>
        <v>3</v>
      </c>
      <c r="X20" s="78">
        <v>1</v>
      </c>
      <c r="Y20" s="78">
        <v>2</v>
      </c>
      <c r="Z20" s="135"/>
    </row>
    <row r="21" spans="1:26" ht="51" x14ac:dyDescent="0.2">
      <c r="A21" s="23" t="s">
        <v>127</v>
      </c>
      <c r="B21" s="82">
        <f t="shared" si="0"/>
        <v>8970</v>
      </c>
      <c r="C21" s="82">
        <f t="shared" si="23"/>
        <v>1407</v>
      </c>
      <c r="D21" s="78">
        <v>1072</v>
      </c>
      <c r="E21" s="78">
        <v>335</v>
      </c>
      <c r="F21" s="78"/>
      <c r="G21" s="82">
        <f t="shared" si="24"/>
        <v>1389</v>
      </c>
      <c r="H21" s="78">
        <v>1090</v>
      </c>
      <c r="I21" s="78">
        <v>299</v>
      </c>
      <c r="J21" s="78"/>
      <c r="K21" s="82">
        <f t="shared" si="25"/>
        <v>2356</v>
      </c>
      <c r="L21" s="78">
        <v>1839</v>
      </c>
      <c r="M21" s="78">
        <v>517</v>
      </c>
      <c r="N21" s="78"/>
      <c r="O21" s="82">
        <f t="shared" si="26"/>
        <v>1083</v>
      </c>
      <c r="P21" s="78">
        <v>805</v>
      </c>
      <c r="Q21" s="78">
        <v>278</v>
      </c>
      <c r="R21" s="78"/>
      <c r="S21" s="82">
        <f t="shared" si="27"/>
        <v>2732</v>
      </c>
      <c r="T21" s="78">
        <v>2019</v>
      </c>
      <c r="U21" s="78">
        <v>713</v>
      </c>
      <c r="V21" s="39"/>
      <c r="W21" s="82">
        <f t="shared" si="28"/>
        <v>3</v>
      </c>
      <c r="X21" s="78">
        <v>1</v>
      </c>
      <c r="Y21" s="78">
        <v>2</v>
      </c>
      <c r="Z21" s="135"/>
    </row>
    <row r="22" spans="1:26" ht="25.5" x14ac:dyDescent="0.2">
      <c r="A22" s="23" t="s">
        <v>128</v>
      </c>
      <c r="B22" s="82">
        <f t="shared" si="0"/>
        <v>8970</v>
      </c>
      <c r="C22" s="82">
        <f t="shared" si="23"/>
        <v>4606</v>
      </c>
      <c r="D22" s="78">
        <v>3557</v>
      </c>
      <c r="E22" s="78">
        <v>1049</v>
      </c>
      <c r="F22" s="78"/>
      <c r="G22" s="82">
        <f t="shared" si="24"/>
        <v>1967</v>
      </c>
      <c r="H22" s="78">
        <v>1514</v>
      </c>
      <c r="I22" s="78">
        <v>453</v>
      </c>
      <c r="J22" s="78"/>
      <c r="K22" s="82">
        <f t="shared" si="25"/>
        <v>1355</v>
      </c>
      <c r="L22" s="78">
        <v>1004</v>
      </c>
      <c r="M22" s="78">
        <v>351</v>
      </c>
      <c r="N22" s="78"/>
      <c r="O22" s="82">
        <f t="shared" si="26"/>
        <v>525</v>
      </c>
      <c r="P22" s="78">
        <v>382</v>
      </c>
      <c r="Q22" s="78">
        <v>143</v>
      </c>
      <c r="R22" s="78"/>
      <c r="S22" s="82">
        <f t="shared" si="27"/>
        <v>514</v>
      </c>
      <c r="T22" s="78">
        <v>368</v>
      </c>
      <c r="U22" s="78">
        <v>146</v>
      </c>
      <c r="V22" s="39"/>
      <c r="W22" s="82">
        <f t="shared" si="28"/>
        <v>3</v>
      </c>
      <c r="X22" s="78">
        <v>1</v>
      </c>
      <c r="Y22" s="78">
        <v>2</v>
      </c>
      <c r="Z22" s="135"/>
    </row>
    <row r="23" spans="1:26" ht="25.5" x14ac:dyDescent="0.2">
      <c r="A23" s="23" t="s">
        <v>129</v>
      </c>
      <c r="B23" s="82">
        <f t="shared" si="0"/>
        <v>8970</v>
      </c>
      <c r="C23" s="82">
        <f t="shared" si="23"/>
        <v>1019</v>
      </c>
      <c r="D23" s="78">
        <v>785</v>
      </c>
      <c r="E23" s="78">
        <v>234</v>
      </c>
      <c r="F23" s="78"/>
      <c r="G23" s="82">
        <f t="shared" si="24"/>
        <v>671</v>
      </c>
      <c r="H23" s="78">
        <v>515</v>
      </c>
      <c r="I23" s="78">
        <v>156</v>
      </c>
      <c r="J23" s="78"/>
      <c r="K23" s="82">
        <f t="shared" si="25"/>
        <v>1258</v>
      </c>
      <c r="L23" s="78">
        <v>941</v>
      </c>
      <c r="M23" s="78">
        <v>317</v>
      </c>
      <c r="N23" s="78"/>
      <c r="O23" s="82">
        <f t="shared" si="26"/>
        <v>813</v>
      </c>
      <c r="P23" s="78">
        <v>589</v>
      </c>
      <c r="Q23" s="78">
        <v>224</v>
      </c>
      <c r="R23" s="78"/>
      <c r="S23" s="82">
        <f t="shared" si="27"/>
        <v>5206</v>
      </c>
      <c r="T23" s="78">
        <v>3995</v>
      </c>
      <c r="U23" s="78">
        <v>1211</v>
      </c>
      <c r="V23" s="39"/>
      <c r="W23" s="82">
        <f t="shared" si="28"/>
        <v>3</v>
      </c>
      <c r="X23" s="78">
        <v>1</v>
      </c>
      <c r="Y23" s="78">
        <v>2</v>
      </c>
      <c r="Z23" s="135"/>
    </row>
    <row r="24" spans="1:26" ht="38.25" x14ac:dyDescent="0.2">
      <c r="A24" s="23" t="s">
        <v>130</v>
      </c>
      <c r="B24" s="82">
        <f t="shared" si="0"/>
        <v>8970</v>
      </c>
      <c r="C24" s="82">
        <f t="shared" si="23"/>
        <v>734</v>
      </c>
      <c r="D24" s="78">
        <v>581</v>
      </c>
      <c r="E24" s="78">
        <v>153</v>
      </c>
      <c r="F24" s="78"/>
      <c r="G24" s="82">
        <f t="shared" si="24"/>
        <v>892</v>
      </c>
      <c r="H24" s="78">
        <v>710</v>
      </c>
      <c r="I24" s="78">
        <v>182</v>
      </c>
      <c r="J24" s="78"/>
      <c r="K24" s="82">
        <f t="shared" si="25"/>
        <v>2012</v>
      </c>
      <c r="L24" s="78">
        <v>1588</v>
      </c>
      <c r="M24" s="78">
        <v>424</v>
      </c>
      <c r="N24" s="78"/>
      <c r="O24" s="82">
        <f t="shared" si="26"/>
        <v>1146</v>
      </c>
      <c r="P24" s="78">
        <v>826</v>
      </c>
      <c r="Q24" s="78">
        <v>320</v>
      </c>
      <c r="R24" s="78"/>
      <c r="S24" s="82">
        <f t="shared" si="27"/>
        <v>4183</v>
      </c>
      <c r="T24" s="78">
        <v>3120</v>
      </c>
      <c r="U24" s="78">
        <v>1063</v>
      </c>
      <c r="V24" s="39"/>
      <c r="W24" s="82">
        <f t="shared" si="28"/>
        <v>3</v>
      </c>
      <c r="X24" s="78">
        <v>1</v>
      </c>
      <c r="Y24" s="78">
        <v>2</v>
      </c>
      <c r="Z24" s="135"/>
    </row>
    <row r="25" spans="1:26" ht="38.25" x14ac:dyDescent="0.2">
      <c r="A25" s="23" t="s">
        <v>131</v>
      </c>
      <c r="B25" s="82">
        <f t="shared" si="0"/>
        <v>8970</v>
      </c>
      <c r="C25" s="82">
        <f t="shared" si="23"/>
        <v>1312</v>
      </c>
      <c r="D25" s="78">
        <v>1079</v>
      </c>
      <c r="E25" s="78">
        <v>233</v>
      </c>
      <c r="F25" s="78"/>
      <c r="G25" s="82">
        <f t="shared" si="24"/>
        <v>1272</v>
      </c>
      <c r="H25" s="78">
        <v>1023</v>
      </c>
      <c r="I25" s="78">
        <v>249</v>
      </c>
      <c r="J25" s="78"/>
      <c r="K25" s="82">
        <f t="shared" si="25"/>
        <v>2276</v>
      </c>
      <c r="L25" s="78">
        <v>1795</v>
      </c>
      <c r="M25" s="78">
        <v>481</v>
      </c>
      <c r="N25" s="78"/>
      <c r="O25" s="82">
        <f t="shared" si="26"/>
        <v>1038</v>
      </c>
      <c r="P25" s="78">
        <v>747</v>
      </c>
      <c r="Q25" s="78">
        <v>291</v>
      </c>
      <c r="R25" s="78"/>
      <c r="S25" s="82">
        <f t="shared" si="27"/>
        <v>3069</v>
      </c>
      <c r="T25" s="78">
        <v>2181</v>
      </c>
      <c r="U25" s="78">
        <v>888</v>
      </c>
      <c r="V25" s="39"/>
      <c r="W25" s="82">
        <f t="shared" si="28"/>
        <v>3</v>
      </c>
      <c r="X25" s="78">
        <v>1</v>
      </c>
      <c r="Y25" s="78">
        <v>2</v>
      </c>
      <c r="Z25" s="135"/>
    </row>
    <row r="26" spans="1:26" ht="38.25" x14ac:dyDescent="0.2">
      <c r="A26" s="23" t="s">
        <v>132</v>
      </c>
      <c r="B26" s="82">
        <f t="shared" si="0"/>
        <v>8970</v>
      </c>
      <c r="C26" s="82">
        <f t="shared" si="23"/>
        <v>3841</v>
      </c>
      <c r="D26" s="78">
        <v>3021</v>
      </c>
      <c r="E26" s="78">
        <v>820</v>
      </c>
      <c r="F26" s="78"/>
      <c r="G26" s="82">
        <f t="shared" si="24"/>
        <v>1932</v>
      </c>
      <c r="H26" s="78">
        <v>1488</v>
      </c>
      <c r="I26" s="78">
        <v>444</v>
      </c>
      <c r="J26" s="78"/>
      <c r="K26" s="82">
        <f t="shared" si="25"/>
        <v>1892</v>
      </c>
      <c r="L26" s="78">
        <v>1423</v>
      </c>
      <c r="M26" s="78">
        <v>469</v>
      </c>
      <c r="N26" s="78"/>
      <c r="O26" s="82">
        <f t="shared" si="26"/>
        <v>551</v>
      </c>
      <c r="P26" s="78">
        <v>368</v>
      </c>
      <c r="Q26" s="78">
        <v>183</v>
      </c>
      <c r="R26" s="78"/>
      <c r="S26" s="82">
        <f t="shared" si="27"/>
        <v>751</v>
      </c>
      <c r="T26" s="78">
        <v>525</v>
      </c>
      <c r="U26" s="78">
        <v>226</v>
      </c>
      <c r="V26" s="39"/>
      <c r="W26" s="82">
        <f t="shared" si="28"/>
        <v>3</v>
      </c>
      <c r="X26" s="78">
        <v>1</v>
      </c>
      <c r="Y26" s="78">
        <v>2</v>
      </c>
      <c r="Z26" s="135"/>
    </row>
    <row r="27" spans="1:26" ht="25.5" x14ac:dyDescent="0.2">
      <c r="A27" s="23" t="s">
        <v>133</v>
      </c>
      <c r="B27" s="82">
        <f t="shared" si="0"/>
        <v>8970</v>
      </c>
      <c r="C27" s="82">
        <f t="shared" si="23"/>
        <v>4722</v>
      </c>
      <c r="D27" s="78">
        <v>3871</v>
      </c>
      <c r="E27" s="78">
        <v>851</v>
      </c>
      <c r="F27" s="78"/>
      <c r="G27" s="82">
        <f t="shared" si="24"/>
        <v>1924</v>
      </c>
      <c r="H27" s="78">
        <v>1443</v>
      </c>
      <c r="I27" s="78">
        <v>481</v>
      </c>
      <c r="J27" s="78"/>
      <c r="K27" s="82">
        <f t="shared" si="25"/>
        <v>1280</v>
      </c>
      <c r="L27" s="78">
        <v>867</v>
      </c>
      <c r="M27" s="78">
        <v>413</v>
      </c>
      <c r="N27" s="78"/>
      <c r="O27" s="82">
        <f t="shared" si="26"/>
        <v>458</v>
      </c>
      <c r="P27" s="78">
        <v>277</v>
      </c>
      <c r="Q27" s="78">
        <v>181</v>
      </c>
      <c r="R27" s="78"/>
      <c r="S27" s="82">
        <f t="shared" si="27"/>
        <v>583</v>
      </c>
      <c r="T27" s="78">
        <v>367</v>
      </c>
      <c r="U27" s="78">
        <v>216</v>
      </c>
      <c r="V27" s="39"/>
      <c r="W27" s="82">
        <f t="shared" si="28"/>
        <v>3</v>
      </c>
      <c r="X27" s="78">
        <v>1</v>
      </c>
      <c r="Y27" s="78">
        <v>2</v>
      </c>
      <c r="Z27" s="135"/>
    </row>
    <row r="28" spans="1:26" ht="38.25" x14ac:dyDescent="0.2">
      <c r="A28" s="23" t="s">
        <v>134</v>
      </c>
      <c r="B28" s="82">
        <f t="shared" si="0"/>
        <v>8970</v>
      </c>
      <c r="C28" s="82">
        <f t="shared" si="23"/>
        <v>5425</v>
      </c>
      <c r="D28" s="78">
        <v>4336</v>
      </c>
      <c r="E28" s="78">
        <v>1089</v>
      </c>
      <c r="F28" s="78"/>
      <c r="G28" s="82">
        <f t="shared" si="24"/>
        <v>1657</v>
      </c>
      <c r="H28" s="78">
        <v>1207</v>
      </c>
      <c r="I28" s="78">
        <v>450</v>
      </c>
      <c r="J28" s="78"/>
      <c r="K28" s="82">
        <f t="shared" si="25"/>
        <v>1133</v>
      </c>
      <c r="L28" s="78">
        <v>772</v>
      </c>
      <c r="M28" s="78">
        <v>361</v>
      </c>
      <c r="N28" s="78"/>
      <c r="O28" s="82">
        <f t="shared" si="26"/>
        <v>330</v>
      </c>
      <c r="P28" s="78">
        <v>211</v>
      </c>
      <c r="Q28" s="78">
        <v>119</v>
      </c>
      <c r="R28" s="78"/>
      <c r="S28" s="82">
        <f t="shared" si="27"/>
        <v>422</v>
      </c>
      <c r="T28" s="78">
        <v>299</v>
      </c>
      <c r="U28" s="78">
        <v>123</v>
      </c>
      <c r="V28" s="39"/>
      <c r="W28" s="82">
        <f t="shared" si="28"/>
        <v>3</v>
      </c>
      <c r="X28" s="78">
        <v>1</v>
      </c>
      <c r="Y28" s="78">
        <v>2</v>
      </c>
      <c r="Z28" s="135"/>
    </row>
    <row r="29" spans="1:26" ht="25.5" x14ac:dyDescent="0.2">
      <c r="A29" s="24" t="s">
        <v>135</v>
      </c>
      <c r="B29" s="90">
        <f t="shared" si="0"/>
        <v>8970</v>
      </c>
      <c r="C29" s="90">
        <f t="shared" si="23"/>
        <v>3866</v>
      </c>
      <c r="D29" s="78">
        <v>3107</v>
      </c>
      <c r="E29" s="78">
        <v>759</v>
      </c>
      <c r="F29" s="78"/>
      <c r="G29" s="82">
        <f t="shared" si="24"/>
        <v>1901</v>
      </c>
      <c r="H29" s="78">
        <v>1480</v>
      </c>
      <c r="I29" s="78">
        <v>421</v>
      </c>
      <c r="J29" s="78"/>
      <c r="K29" s="82">
        <f t="shared" si="25"/>
        <v>2075</v>
      </c>
      <c r="L29" s="78">
        <v>1486</v>
      </c>
      <c r="M29" s="78">
        <v>589</v>
      </c>
      <c r="N29" s="78"/>
      <c r="O29" s="82">
        <f t="shared" si="26"/>
        <v>496</v>
      </c>
      <c r="P29" s="78">
        <v>318</v>
      </c>
      <c r="Q29" s="78">
        <v>178</v>
      </c>
      <c r="R29" s="78"/>
      <c r="S29" s="82">
        <f t="shared" si="27"/>
        <v>629</v>
      </c>
      <c r="T29" s="78">
        <v>434</v>
      </c>
      <c r="U29" s="78">
        <v>195</v>
      </c>
      <c r="V29" s="39"/>
      <c r="W29" s="82">
        <f t="shared" si="28"/>
        <v>3</v>
      </c>
      <c r="X29" s="78">
        <v>1</v>
      </c>
      <c r="Y29" s="78">
        <v>2</v>
      </c>
      <c r="Z29" s="135"/>
    </row>
    <row r="30" spans="1:26" ht="20.100000000000001" customHeight="1" x14ac:dyDescent="0.2">
      <c r="A30" s="33" t="s">
        <v>136</v>
      </c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135"/>
    </row>
    <row r="31" spans="1:26" ht="25.5" x14ac:dyDescent="0.2">
      <c r="A31" s="25" t="s">
        <v>137</v>
      </c>
      <c r="B31" s="88">
        <f t="shared" si="0"/>
        <v>8970</v>
      </c>
      <c r="C31" s="88">
        <f t="shared" ref="C31" si="29">SUM(D31:E31)</f>
        <v>4312</v>
      </c>
      <c r="D31" s="89">
        <v>3462</v>
      </c>
      <c r="E31" s="89">
        <v>850</v>
      </c>
      <c r="F31" s="89"/>
      <c r="G31" s="88">
        <f t="shared" ref="G31" si="30">SUM(H31:I31)</f>
        <v>2028</v>
      </c>
      <c r="H31" s="89">
        <v>1561</v>
      </c>
      <c r="I31" s="89">
        <v>467</v>
      </c>
      <c r="J31" s="89"/>
      <c r="K31" s="88">
        <f t="shared" ref="K31" si="31">SUM(L31:M31)</f>
        <v>1420</v>
      </c>
      <c r="L31" s="89">
        <v>1011</v>
      </c>
      <c r="M31" s="89">
        <v>409</v>
      </c>
      <c r="N31" s="89"/>
      <c r="O31" s="88">
        <f t="shared" ref="O31" si="32">SUM(P31:Q31)</f>
        <v>607</v>
      </c>
      <c r="P31" s="89">
        <v>399</v>
      </c>
      <c r="Q31" s="89">
        <v>208</v>
      </c>
      <c r="R31" s="89"/>
      <c r="S31" s="88">
        <f t="shared" ref="S31" si="33">SUM(T31:U31)</f>
        <v>599</v>
      </c>
      <c r="T31" s="89">
        <v>391</v>
      </c>
      <c r="U31" s="89">
        <v>208</v>
      </c>
      <c r="V31" s="114"/>
      <c r="W31" s="88">
        <f t="shared" ref="W31" si="34">SUM(X31:Y31)</f>
        <v>4</v>
      </c>
      <c r="X31" s="89">
        <v>2</v>
      </c>
      <c r="Y31" s="89">
        <v>2</v>
      </c>
      <c r="Z31" s="135"/>
    </row>
    <row r="32" spans="1:26" ht="25.5" x14ac:dyDescent="0.2">
      <c r="A32" s="23" t="s">
        <v>138</v>
      </c>
      <c r="B32" s="82">
        <f t="shared" si="0"/>
        <v>8970</v>
      </c>
      <c r="C32" s="82">
        <f t="shared" ref="C32:C37" si="35">SUM(D32:E32)</f>
        <v>5262</v>
      </c>
      <c r="D32" s="78">
        <v>4181</v>
      </c>
      <c r="E32" s="78">
        <v>1081</v>
      </c>
      <c r="F32" s="78"/>
      <c r="G32" s="82">
        <f t="shared" ref="G32:G37" si="36">SUM(H32:I32)</f>
        <v>1734</v>
      </c>
      <c r="H32" s="78">
        <v>1303</v>
      </c>
      <c r="I32" s="78">
        <v>431</v>
      </c>
      <c r="J32" s="78"/>
      <c r="K32" s="82">
        <f t="shared" ref="K32:K37" si="37">SUM(L32:M32)</f>
        <v>1085</v>
      </c>
      <c r="L32" s="78">
        <v>766</v>
      </c>
      <c r="M32" s="78">
        <v>319</v>
      </c>
      <c r="N32" s="78"/>
      <c r="O32" s="82">
        <f t="shared" ref="O32:O37" si="38">SUM(P32:Q32)</f>
        <v>444</v>
      </c>
      <c r="P32" s="78">
        <v>291</v>
      </c>
      <c r="Q32" s="78">
        <v>153</v>
      </c>
      <c r="R32" s="78"/>
      <c r="S32" s="82">
        <f t="shared" ref="S32:S37" si="39">SUM(T32:U32)</f>
        <v>441</v>
      </c>
      <c r="T32" s="78">
        <v>283</v>
      </c>
      <c r="U32" s="78">
        <v>158</v>
      </c>
      <c r="V32" s="39"/>
      <c r="W32" s="82">
        <f t="shared" ref="W32:W37" si="40">SUM(X32:Y32)</f>
        <v>4</v>
      </c>
      <c r="X32" s="78">
        <v>2</v>
      </c>
      <c r="Y32" s="78">
        <v>2</v>
      </c>
      <c r="Z32" s="135"/>
    </row>
    <row r="33" spans="1:26" ht="25.5" x14ac:dyDescent="0.2">
      <c r="A33" s="23" t="s">
        <v>139</v>
      </c>
      <c r="B33" s="82">
        <f t="shared" si="0"/>
        <v>8970</v>
      </c>
      <c r="C33" s="82">
        <f t="shared" si="35"/>
        <v>5191</v>
      </c>
      <c r="D33" s="78">
        <v>4171</v>
      </c>
      <c r="E33" s="78">
        <v>1020</v>
      </c>
      <c r="F33" s="78"/>
      <c r="G33" s="82">
        <f t="shared" si="36"/>
        <v>1845</v>
      </c>
      <c r="H33" s="78">
        <v>1375</v>
      </c>
      <c r="I33" s="78">
        <v>470</v>
      </c>
      <c r="J33" s="78"/>
      <c r="K33" s="82">
        <f t="shared" si="37"/>
        <v>1166</v>
      </c>
      <c r="L33" s="78">
        <v>795</v>
      </c>
      <c r="M33" s="78">
        <v>371</v>
      </c>
      <c r="N33" s="78"/>
      <c r="O33" s="82">
        <f t="shared" si="38"/>
        <v>355</v>
      </c>
      <c r="P33" s="78">
        <v>224</v>
      </c>
      <c r="Q33" s="78">
        <v>131</v>
      </c>
      <c r="R33" s="78"/>
      <c r="S33" s="82">
        <f t="shared" si="39"/>
        <v>409</v>
      </c>
      <c r="T33" s="78">
        <v>259</v>
      </c>
      <c r="U33" s="78">
        <v>150</v>
      </c>
      <c r="V33" s="39"/>
      <c r="W33" s="82">
        <f t="shared" si="40"/>
        <v>4</v>
      </c>
      <c r="X33" s="78">
        <v>2</v>
      </c>
      <c r="Y33" s="78">
        <v>2</v>
      </c>
      <c r="Z33" s="135"/>
    </row>
    <row r="34" spans="1:26" x14ac:dyDescent="0.2">
      <c r="A34" s="23" t="s">
        <v>140</v>
      </c>
      <c r="B34" s="82">
        <f t="shared" si="0"/>
        <v>8970</v>
      </c>
      <c r="C34" s="82">
        <f t="shared" si="35"/>
        <v>4263</v>
      </c>
      <c r="D34" s="78">
        <v>3514</v>
      </c>
      <c r="E34" s="78">
        <v>749</v>
      </c>
      <c r="F34" s="78"/>
      <c r="G34" s="82">
        <f t="shared" si="36"/>
        <v>1733</v>
      </c>
      <c r="H34" s="78">
        <v>1356</v>
      </c>
      <c r="I34" s="78">
        <v>377</v>
      </c>
      <c r="J34" s="78"/>
      <c r="K34" s="82">
        <f t="shared" si="37"/>
        <v>1618</v>
      </c>
      <c r="L34" s="78">
        <v>1098</v>
      </c>
      <c r="M34" s="78">
        <v>520</v>
      </c>
      <c r="N34" s="78"/>
      <c r="O34" s="82">
        <f t="shared" si="38"/>
        <v>558</v>
      </c>
      <c r="P34" s="78">
        <v>359</v>
      </c>
      <c r="Q34" s="78">
        <v>199</v>
      </c>
      <c r="R34" s="78"/>
      <c r="S34" s="82">
        <f t="shared" si="39"/>
        <v>794</v>
      </c>
      <c r="T34" s="78">
        <v>497</v>
      </c>
      <c r="U34" s="78">
        <v>297</v>
      </c>
      <c r="V34" s="39"/>
      <c r="W34" s="82">
        <f t="shared" si="40"/>
        <v>4</v>
      </c>
      <c r="X34" s="78">
        <v>2</v>
      </c>
      <c r="Y34" s="78">
        <v>2</v>
      </c>
      <c r="Z34" s="135"/>
    </row>
    <row r="35" spans="1:26" ht="25.5" x14ac:dyDescent="0.2">
      <c r="A35" s="23" t="s">
        <v>141</v>
      </c>
      <c r="B35" s="82">
        <f t="shared" si="0"/>
        <v>8970</v>
      </c>
      <c r="C35" s="82">
        <f t="shared" si="35"/>
        <v>4292</v>
      </c>
      <c r="D35" s="78">
        <v>3552</v>
      </c>
      <c r="E35" s="78">
        <v>740</v>
      </c>
      <c r="F35" s="78"/>
      <c r="G35" s="82">
        <f t="shared" si="36"/>
        <v>1999</v>
      </c>
      <c r="H35" s="78">
        <v>1536</v>
      </c>
      <c r="I35" s="78">
        <v>463</v>
      </c>
      <c r="J35" s="78"/>
      <c r="K35" s="82">
        <f t="shared" si="37"/>
        <v>1603</v>
      </c>
      <c r="L35" s="78">
        <v>1068</v>
      </c>
      <c r="M35" s="78">
        <v>535</v>
      </c>
      <c r="N35" s="78"/>
      <c r="O35" s="82">
        <f t="shared" si="38"/>
        <v>534</v>
      </c>
      <c r="P35" s="78">
        <v>330</v>
      </c>
      <c r="Q35" s="78">
        <v>204</v>
      </c>
      <c r="R35" s="78"/>
      <c r="S35" s="82">
        <f t="shared" si="39"/>
        <v>538</v>
      </c>
      <c r="T35" s="78">
        <v>338</v>
      </c>
      <c r="U35" s="78">
        <v>200</v>
      </c>
      <c r="V35" s="39"/>
      <c r="W35" s="82">
        <f t="shared" si="40"/>
        <v>4</v>
      </c>
      <c r="X35" s="78">
        <v>2</v>
      </c>
      <c r="Y35" s="78">
        <v>2</v>
      </c>
      <c r="Z35" s="135"/>
    </row>
    <row r="36" spans="1:26" ht="25.5" x14ac:dyDescent="0.2">
      <c r="A36" s="23" t="s">
        <v>142</v>
      </c>
      <c r="B36" s="82">
        <f t="shared" si="0"/>
        <v>8970</v>
      </c>
      <c r="C36" s="82">
        <f t="shared" si="35"/>
        <v>4654</v>
      </c>
      <c r="D36" s="78">
        <v>3775</v>
      </c>
      <c r="E36" s="78">
        <v>879</v>
      </c>
      <c r="F36" s="78"/>
      <c r="G36" s="82">
        <f t="shared" si="36"/>
        <v>1954</v>
      </c>
      <c r="H36" s="78">
        <v>1462</v>
      </c>
      <c r="I36" s="78">
        <v>492</v>
      </c>
      <c r="J36" s="78"/>
      <c r="K36" s="82">
        <f t="shared" si="37"/>
        <v>1434</v>
      </c>
      <c r="L36" s="78">
        <v>985</v>
      </c>
      <c r="M36" s="78">
        <v>449</v>
      </c>
      <c r="N36" s="78"/>
      <c r="O36" s="82">
        <f t="shared" si="38"/>
        <v>448</v>
      </c>
      <c r="P36" s="78">
        <v>291</v>
      </c>
      <c r="Q36" s="78">
        <v>157</v>
      </c>
      <c r="R36" s="78"/>
      <c r="S36" s="82">
        <f t="shared" si="39"/>
        <v>476</v>
      </c>
      <c r="T36" s="78">
        <v>311</v>
      </c>
      <c r="U36" s="78">
        <v>165</v>
      </c>
      <c r="V36" s="39"/>
      <c r="W36" s="82">
        <f t="shared" si="40"/>
        <v>4</v>
      </c>
      <c r="X36" s="78">
        <v>2</v>
      </c>
      <c r="Y36" s="78">
        <v>2</v>
      </c>
      <c r="Z36" s="135"/>
    </row>
    <row r="37" spans="1:26" ht="26.25" thickBot="1" x14ac:dyDescent="0.25">
      <c r="A37" s="51" t="s">
        <v>143</v>
      </c>
      <c r="B37" s="83">
        <f t="shared" si="0"/>
        <v>8970</v>
      </c>
      <c r="C37" s="83">
        <f t="shared" si="35"/>
        <v>3781</v>
      </c>
      <c r="D37" s="80">
        <v>3100</v>
      </c>
      <c r="E37" s="80">
        <v>681</v>
      </c>
      <c r="F37" s="80"/>
      <c r="G37" s="83">
        <f t="shared" si="36"/>
        <v>1950</v>
      </c>
      <c r="H37" s="80">
        <v>1517</v>
      </c>
      <c r="I37" s="80">
        <v>433</v>
      </c>
      <c r="J37" s="80"/>
      <c r="K37" s="83">
        <f t="shared" si="37"/>
        <v>1544</v>
      </c>
      <c r="L37" s="80">
        <v>1122</v>
      </c>
      <c r="M37" s="80">
        <v>422</v>
      </c>
      <c r="N37" s="80"/>
      <c r="O37" s="83">
        <f t="shared" si="38"/>
        <v>709</v>
      </c>
      <c r="P37" s="80">
        <v>457</v>
      </c>
      <c r="Q37" s="80">
        <v>252</v>
      </c>
      <c r="R37" s="80"/>
      <c r="S37" s="83">
        <f t="shared" si="39"/>
        <v>982</v>
      </c>
      <c r="T37" s="80">
        <v>628</v>
      </c>
      <c r="U37" s="80">
        <v>354</v>
      </c>
      <c r="V37" s="111"/>
      <c r="W37" s="83">
        <f t="shared" si="40"/>
        <v>4</v>
      </c>
      <c r="X37" s="80">
        <v>2</v>
      </c>
      <c r="Y37" s="80">
        <v>2</v>
      </c>
      <c r="Z37" s="135"/>
    </row>
    <row r="38" spans="1:26" x14ac:dyDescent="0.2">
      <c r="B38" s="82"/>
      <c r="C38" s="82"/>
      <c r="D38" s="78"/>
      <c r="E38" s="78"/>
      <c r="F38" s="78"/>
      <c r="G38" s="82"/>
      <c r="H38" s="78"/>
      <c r="I38" s="78"/>
      <c r="J38" s="78"/>
      <c r="K38" s="82"/>
      <c r="L38" s="78"/>
      <c r="M38" s="78"/>
      <c r="N38" s="78"/>
      <c r="O38" s="82"/>
      <c r="P38" s="78"/>
      <c r="Q38" s="78"/>
      <c r="R38" s="78"/>
      <c r="S38" s="82"/>
      <c r="T38" s="78"/>
      <c r="U38" s="78"/>
      <c r="V38" s="39"/>
      <c r="W38" s="82"/>
      <c r="X38" s="78"/>
      <c r="Y38" s="78"/>
      <c r="Z38" s="135"/>
    </row>
    <row r="39" spans="1:26" x14ac:dyDescent="0.2">
      <c r="Z39" s="135"/>
    </row>
    <row r="40" spans="1:26" x14ac:dyDescent="0.2">
      <c r="Z40" s="135"/>
    </row>
    <row r="41" spans="1:26" ht="13.5" thickBot="1" x14ac:dyDescent="0.25"/>
    <row r="42" spans="1:26" ht="17.25" customHeight="1" x14ac:dyDescent="0.2">
      <c r="A42" s="350" t="s">
        <v>286</v>
      </c>
      <c r="B42" s="350" t="s">
        <v>1</v>
      </c>
      <c r="C42" s="354" t="s">
        <v>344</v>
      </c>
      <c r="D42" s="354"/>
      <c r="E42" s="354"/>
      <c r="F42" s="354"/>
      <c r="G42" s="354"/>
      <c r="H42" s="354"/>
      <c r="I42" s="354"/>
      <c r="J42" s="354"/>
      <c r="K42" s="354"/>
      <c r="L42" s="354"/>
      <c r="M42" s="354"/>
      <c r="N42" s="354"/>
      <c r="O42" s="354"/>
      <c r="P42" s="354"/>
      <c r="Q42" s="354"/>
      <c r="R42" s="354"/>
      <c r="S42" s="354"/>
      <c r="T42" s="354"/>
      <c r="U42" s="354"/>
      <c r="V42" s="354"/>
      <c r="W42" s="354"/>
      <c r="X42" s="354"/>
      <c r="Y42" s="354"/>
    </row>
    <row r="43" spans="1:26" ht="17.25" customHeight="1" x14ac:dyDescent="0.2">
      <c r="A43" s="355"/>
      <c r="B43" s="355"/>
      <c r="C43" s="355" t="s">
        <v>97</v>
      </c>
      <c r="D43" s="355"/>
      <c r="E43" s="355"/>
      <c r="F43" s="29"/>
      <c r="G43" s="362" t="s">
        <v>98</v>
      </c>
      <c r="H43" s="362"/>
      <c r="I43" s="362"/>
      <c r="J43" s="29"/>
      <c r="K43" s="362" t="s">
        <v>99</v>
      </c>
      <c r="L43" s="362"/>
      <c r="M43" s="362"/>
      <c r="N43" s="29"/>
      <c r="O43" s="362" t="s">
        <v>100</v>
      </c>
      <c r="P43" s="362"/>
      <c r="Q43" s="362"/>
      <c r="R43" s="29"/>
      <c r="S43" s="362" t="s">
        <v>101</v>
      </c>
      <c r="T43" s="362"/>
      <c r="U43" s="362"/>
      <c r="V43" s="29"/>
      <c r="W43" s="362" t="s">
        <v>343</v>
      </c>
      <c r="X43" s="362"/>
      <c r="Y43" s="362"/>
    </row>
    <row r="44" spans="1:26" ht="17.25" customHeight="1" thickBot="1" x14ac:dyDescent="0.25">
      <c r="A44" s="351"/>
      <c r="B44" s="351"/>
      <c r="C44" s="47" t="s">
        <v>1</v>
      </c>
      <c r="D44" s="47" t="s">
        <v>8</v>
      </c>
      <c r="E44" s="47" t="s">
        <v>9</v>
      </c>
      <c r="F44" s="40"/>
      <c r="G44" s="47" t="s">
        <v>1</v>
      </c>
      <c r="H44" s="47" t="s">
        <v>8</v>
      </c>
      <c r="I44" s="47" t="s">
        <v>9</v>
      </c>
      <c r="J44" s="40"/>
      <c r="K44" s="47" t="s">
        <v>1</v>
      </c>
      <c r="L44" s="47" t="s">
        <v>8</v>
      </c>
      <c r="M44" s="47" t="s">
        <v>9</v>
      </c>
      <c r="N44" s="40"/>
      <c r="O44" s="47" t="s">
        <v>1</v>
      </c>
      <c r="P44" s="47" t="s">
        <v>8</v>
      </c>
      <c r="Q44" s="47" t="s">
        <v>9</v>
      </c>
      <c r="R44" s="40"/>
      <c r="S44" s="47" t="s">
        <v>1</v>
      </c>
      <c r="T44" s="47" t="s">
        <v>8</v>
      </c>
      <c r="U44" s="47" t="s">
        <v>9</v>
      </c>
      <c r="V44" s="40"/>
      <c r="W44" s="47" t="s">
        <v>1</v>
      </c>
      <c r="X44" s="47" t="s">
        <v>8</v>
      </c>
      <c r="Y44" s="47" t="s">
        <v>9</v>
      </c>
    </row>
    <row r="45" spans="1:26" x14ac:dyDescent="0.2">
      <c r="A45" s="275" t="s">
        <v>116</v>
      </c>
      <c r="B45" s="276"/>
      <c r="C45" s="276"/>
      <c r="D45" s="276"/>
      <c r="E45" s="276"/>
      <c r="F45" s="276"/>
      <c r="G45" s="276"/>
      <c r="H45" s="276"/>
      <c r="I45" s="276"/>
      <c r="J45" s="276"/>
      <c r="K45" s="276"/>
      <c r="L45" s="276"/>
      <c r="M45" s="276"/>
      <c r="N45" s="276"/>
      <c r="O45" s="276"/>
      <c r="P45" s="276"/>
      <c r="Q45" s="276"/>
      <c r="R45" s="276"/>
      <c r="S45" s="276"/>
      <c r="T45" s="276"/>
      <c r="U45" s="276"/>
      <c r="V45" s="276"/>
      <c r="W45" s="276"/>
      <c r="X45" s="276"/>
      <c r="Y45" s="276"/>
    </row>
    <row r="46" spans="1:26" ht="51" x14ac:dyDescent="0.2">
      <c r="A46" s="25" t="s">
        <v>112</v>
      </c>
      <c r="B46" s="278">
        <f>SUM(C46,G46,K46,O46,S46,W46)</f>
        <v>1.0000000000000002</v>
      </c>
      <c r="C46" s="283">
        <f>SUM(D46:E46)</f>
        <v>0.53534002229654409</v>
      </c>
      <c r="D46" s="277">
        <f>D7/$B$7</f>
        <v>0.41750278706800448</v>
      </c>
      <c r="E46" s="277">
        <f>E7/$B$7</f>
        <v>0.11783723522853957</v>
      </c>
      <c r="F46" s="89"/>
      <c r="G46" s="278">
        <f>SUM(H46:I46)</f>
        <v>0.20089186176142698</v>
      </c>
      <c r="H46" s="277">
        <f>H7/$B$7</f>
        <v>0.15328874024526198</v>
      </c>
      <c r="I46" s="277">
        <f>I7/$B$7</f>
        <v>4.7603121516164998E-2</v>
      </c>
      <c r="J46" s="89"/>
      <c r="K46" s="278">
        <f>SUM(L46:M46)</f>
        <v>0.15551839464882944</v>
      </c>
      <c r="L46" s="277">
        <f>L7/$B$7</f>
        <v>0.11493868450390189</v>
      </c>
      <c r="M46" s="277">
        <f>M7/$B$7</f>
        <v>4.0579710144927533E-2</v>
      </c>
      <c r="N46" s="89"/>
      <c r="O46" s="278">
        <f>SUM(P46:Q46)</f>
        <v>6.0089186176142693E-2</v>
      </c>
      <c r="P46" s="277">
        <f>P7/$B$7</f>
        <v>3.9799331103678927E-2</v>
      </c>
      <c r="Q46" s="277">
        <f>Q7/$B$7</f>
        <v>2.0289855072463767E-2</v>
      </c>
      <c r="R46" s="89"/>
      <c r="S46" s="278">
        <f>SUM(T46:U46)</f>
        <v>4.7826086956521741E-2</v>
      </c>
      <c r="T46" s="277">
        <f>T7/$B$7</f>
        <v>3.5340022296544038E-2</v>
      </c>
      <c r="U46" s="277">
        <f>U7/$B$7</f>
        <v>1.2486064659977704E-2</v>
      </c>
      <c r="V46" s="114"/>
      <c r="W46" s="280">
        <f>SUM(X46:Y46)</f>
        <v>3.3444816053511709E-4</v>
      </c>
      <c r="X46" s="281">
        <f>X7/$B$7</f>
        <v>1.1148272017837236E-4</v>
      </c>
      <c r="Y46" s="281">
        <f>Y7/$B$7</f>
        <v>2.2296544035674471E-4</v>
      </c>
    </row>
    <row r="47" spans="1:26" ht="38.25" x14ac:dyDescent="0.2">
      <c r="A47" s="23" t="s">
        <v>113</v>
      </c>
      <c r="B47" s="176">
        <f t="shared" ref="B47:B49" si="41">SUM(C47,G47,K47,O47,S47,W47)</f>
        <v>0.99999999999999989</v>
      </c>
      <c r="C47" s="176">
        <f t="shared" ref="C47:C49" si="42">SUM(D47:E47)</f>
        <v>0.22775919732441469</v>
      </c>
      <c r="D47" s="172">
        <f t="shared" ref="D47:E47" si="43">D8/$B$7</f>
        <v>0.18249721293199553</v>
      </c>
      <c r="E47" s="172">
        <f t="shared" si="43"/>
        <v>4.5261984392419172E-2</v>
      </c>
      <c r="F47" s="78"/>
      <c r="G47" s="209">
        <f t="shared" ref="G47:G49" si="44">SUM(H47:I47)</f>
        <v>0.3</v>
      </c>
      <c r="H47" s="172">
        <f t="shared" ref="H47:I47" si="45">H8/$B$7</f>
        <v>0.2391304347826087</v>
      </c>
      <c r="I47" s="172">
        <f t="shared" si="45"/>
        <v>6.0869565217391307E-2</v>
      </c>
      <c r="J47" s="78"/>
      <c r="K47" s="176">
        <f t="shared" ref="K47:K49" si="46">SUM(L47:M47)</f>
        <v>0.25172798216276476</v>
      </c>
      <c r="L47" s="172">
        <f t="shared" ref="L47:M47" si="47">L8/$B$7</f>
        <v>0.18762541806020067</v>
      </c>
      <c r="M47" s="172">
        <f t="shared" si="47"/>
        <v>6.4102564102564097E-2</v>
      </c>
      <c r="N47" s="78"/>
      <c r="O47" s="176">
        <f t="shared" ref="O47:O49" si="48">SUM(P47:Q47)</f>
        <v>0.10780379041248607</v>
      </c>
      <c r="P47" s="172">
        <f t="shared" ref="P47:Q47" si="49">P8/$B$7</f>
        <v>7.369007803790413E-2</v>
      </c>
      <c r="Q47" s="172">
        <f t="shared" si="49"/>
        <v>3.4113712374581939E-2</v>
      </c>
      <c r="R47" s="78"/>
      <c r="S47" s="176">
        <f t="shared" ref="S47:S49" si="50">SUM(T47:U47)</f>
        <v>0.11237458193979932</v>
      </c>
      <c r="T47" s="172">
        <f t="shared" ref="T47:U47" si="51">T8/$B$7</f>
        <v>7.792642140468227E-2</v>
      </c>
      <c r="U47" s="172">
        <f t="shared" si="51"/>
        <v>3.444816053511706E-2</v>
      </c>
      <c r="V47" s="39"/>
      <c r="W47" s="210">
        <f t="shared" ref="W47:W49" si="52">SUM(X47:Y47)</f>
        <v>3.3444816053511709E-4</v>
      </c>
      <c r="X47" s="212">
        <f t="shared" ref="X47:Y47" si="53">X8/$B$7</f>
        <v>1.1148272017837236E-4</v>
      </c>
      <c r="Y47" s="212">
        <f t="shared" si="53"/>
        <v>2.2296544035674471E-4</v>
      </c>
    </row>
    <row r="48" spans="1:26" ht="25.5" x14ac:dyDescent="0.2">
      <c r="A48" s="23" t="s">
        <v>114</v>
      </c>
      <c r="B48" s="176">
        <f t="shared" si="41"/>
        <v>1</v>
      </c>
      <c r="C48" s="176">
        <f t="shared" si="42"/>
        <v>0.1851727982162765</v>
      </c>
      <c r="D48" s="172">
        <f t="shared" ref="D48:E48" si="54">D9/$B$7</f>
        <v>0.13032329988851729</v>
      </c>
      <c r="E48" s="172">
        <f t="shared" si="54"/>
        <v>5.4849498327759198E-2</v>
      </c>
      <c r="F48" s="78"/>
      <c r="G48" s="176">
        <f t="shared" si="44"/>
        <v>0.21426978818283168</v>
      </c>
      <c r="H48" s="172">
        <f t="shared" ref="H48:I48" si="55">H9/$B$7</f>
        <v>0.16733556298773691</v>
      </c>
      <c r="I48" s="172">
        <f t="shared" si="55"/>
        <v>4.6934225195094763E-2</v>
      </c>
      <c r="J48" s="78"/>
      <c r="K48" s="209">
        <f t="shared" si="46"/>
        <v>0.27681159420289853</v>
      </c>
      <c r="L48" s="172">
        <f t="shared" ref="L48:M48" si="56">L9/$B$7</f>
        <v>0.22363433667781493</v>
      </c>
      <c r="M48" s="172">
        <f t="shared" si="56"/>
        <v>5.3177257525083614E-2</v>
      </c>
      <c r="N48" s="78"/>
      <c r="O48" s="176">
        <f t="shared" si="48"/>
        <v>0.14626532887402455</v>
      </c>
      <c r="P48" s="172">
        <f t="shared" ref="P48:Q48" si="57">P9/$B$7</f>
        <v>0.11237458193979934</v>
      </c>
      <c r="Q48" s="172">
        <f t="shared" si="57"/>
        <v>3.3890746934225197E-2</v>
      </c>
      <c r="R48" s="78"/>
      <c r="S48" s="176">
        <f t="shared" si="50"/>
        <v>0.17714604236343368</v>
      </c>
      <c r="T48" s="172">
        <f t="shared" ref="T48:U48" si="58">T9/$B$7</f>
        <v>0.12720178372352287</v>
      </c>
      <c r="U48" s="172">
        <f t="shared" si="58"/>
        <v>4.9944258639910817E-2</v>
      </c>
      <c r="V48" s="39"/>
      <c r="W48" s="210">
        <f t="shared" si="52"/>
        <v>3.3444816053511709E-4</v>
      </c>
      <c r="X48" s="212">
        <f t="shared" ref="X48:Y48" si="59">X9/$B$7</f>
        <v>1.1148272017837236E-4</v>
      </c>
      <c r="Y48" s="212">
        <f t="shared" si="59"/>
        <v>2.2296544035674471E-4</v>
      </c>
    </row>
    <row r="49" spans="1:25" ht="38.25" x14ac:dyDescent="0.2">
      <c r="A49" s="24" t="s">
        <v>115</v>
      </c>
      <c r="B49" s="176">
        <f t="shared" si="41"/>
        <v>1</v>
      </c>
      <c r="C49" s="284">
        <f t="shared" si="42"/>
        <v>0.28528428093645486</v>
      </c>
      <c r="D49" s="172">
        <f t="shared" ref="D49:E49" si="60">D10/$B$7</f>
        <v>0.21393534002229656</v>
      </c>
      <c r="E49" s="172">
        <f t="shared" si="60"/>
        <v>7.1348940914158304E-2</v>
      </c>
      <c r="F49" s="78"/>
      <c r="G49" s="279">
        <f t="shared" si="44"/>
        <v>0.22229654403567448</v>
      </c>
      <c r="H49" s="172">
        <f t="shared" ref="H49:I49" si="61">H10/$B$7</f>
        <v>0.17346711259754738</v>
      </c>
      <c r="I49" s="172">
        <f t="shared" si="61"/>
        <v>4.882943143812709E-2</v>
      </c>
      <c r="J49" s="78"/>
      <c r="K49" s="284">
        <f t="shared" si="46"/>
        <v>0.28862876254180603</v>
      </c>
      <c r="L49" s="172">
        <f t="shared" ref="L49:M49" si="62">L10/$B$7</f>
        <v>0.22463768115942029</v>
      </c>
      <c r="M49" s="172">
        <f t="shared" si="62"/>
        <v>6.3991081382385726E-2</v>
      </c>
      <c r="N49" s="78"/>
      <c r="O49" s="279">
        <f t="shared" si="48"/>
        <v>0.11293199554069119</v>
      </c>
      <c r="P49" s="172">
        <f t="shared" ref="P49:Q49" si="63">P10/$B$7</f>
        <v>8.2274247491638794E-2</v>
      </c>
      <c r="Q49" s="172">
        <f t="shared" si="63"/>
        <v>3.0657748049052396E-2</v>
      </c>
      <c r="R49" s="78"/>
      <c r="S49" s="279">
        <f t="shared" si="50"/>
        <v>9.0523968784838343E-2</v>
      </c>
      <c r="T49" s="172">
        <f t="shared" ref="T49:U49" si="64">T10/$B$7</f>
        <v>6.6555183946488294E-2</v>
      </c>
      <c r="U49" s="172">
        <f t="shared" si="64"/>
        <v>2.3968784838350056E-2</v>
      </c>
      <c r="V49" s="39"/>
      <c r="W49" s="282">
        <f t="shared" si="52"/>
        <v>3.3444816053511709E-4</v>
      </c>
      <c r="X49" s="212">
        <f t="shared" ref="X49:Y49" si="65">X10/$B$7</f>
        <v>1.1148272017837236E-4</v>
      </c>
      <c r="Y49" s="212">
        <f t="shared" si="65"/>
        <v>2.2296544035674471E-4</v>
      </c>
    </row>
    <row r="50" spans="1:25" x14ac:dyDescent="0.2">
      <c r="A50" s="33" t="s">
        <v>117</v>
      </c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</row>
    <row r="51" spans="1:25" ht="38.25" x14ac:dyDescent="0.2">
      <c r="A51" s="25" t="s">
        <v>118</v>
      </c>
      <c r="B51" s="278">
        <f>SUM(C51,G51,K51,O51,S51,W51)</f>
        <v>1</v>
      </c>
      <c r="C51" s="283">
        <f>SUM(D51:E51)</f>
        <v>0.60222965440356746</v>
      </c>
      <c r="D51" s="277">
        <f>D12/$B$7</f>
        <v>0.4682274247491639</v>
      </c>
      <c r="E51" s="277">
        <f>E12/$B$7</f>
        <v>0.13400222965440356</v>
      </c>
      <c r="F51" s="89"/>
      <c r="G51" s="278">
        <f>SUM(H51:I51)</f>
        <v>0.19453734671125975</v>
      </c>
      <c r="H51" s="277">
        <f>H12/$B$7</f>
        <v>0.15228539576365663</v>
      </c>
      <c r="I51" s="277">
        <f>I12/$B$7</f>
        <v>4.2251950947603124E-2</v>
      </c>
      <c r="J51" s="89"/>
      <c r="K51" s="278">
        <f>SUM(L51:M51)</f>
        <v>0.1164994425863991</v>
      </c>
      <c r="L51" s="277">
        <f>L12/$B$7</f>
        <v>8.5061315496098105E-2</v>
      </c>
      <c r="M51" s="277">
        <f>M12/$B$7</f>
        <v>3.1438127090301006E-2</v>
      </c>
      <c r="N51" s="89"/>
      <c r="O51" s="278">
        <f>SUM(P51:Q51)</f>
        <v>4.3478260869565216E-2</v>
      </c>
      <c r="P51" s="277">
        <f>P12/$B$7</f>
        <v>2.6644370122630993E-2</v>
      </c>
      <c r="Q51" s="277">
        <f>Q12/$B$7</f>
        <v>1.6833890746934223E-2</v>
      </c>
      <c r="R51" s="89"/>
      <c r="S51" s="278">
        <f>SUM(T51:U51)</f>
        <v>4.2920847268673359E-2</v>
      </c>
      <c r="T51" s="277">
        <f>T12/$B$7</f>
        <v>2.8651059085841694E-2</v>
      </c>
      <c r="U51" s="277">
        <f>U12/$B$7</f>
        <v>1.4269788182831662E-2</v>
      </c>
      <c r="V51" s="114"/>
      <c r="W51" s="280">
        <f>SUM(X51:Y51)</f>
        <v>3.3444816053511709E-4</v>
      </c>
      <c r="X51" s="281">
        <f>X12/$B$7</f>
        <v>1.1148272017837236E-4</v>
      </c>
      <c r="Y51" s="281">
        <f>Y12/$B$7</f>
        <v>2.2296544035674471E-4</v>
      </c>
    </row>
    <row r="52" spans="1:25" ht="25.5" x14ac:dyDescent="0.2">
      <c r="A52" s="23" t="s">
        <v>119</v>
      </c>
      <c r="B52" s="176">
        <f t="shared" ref="B52" si="66">SUM(C52,G52,K52,O52,S52,W52)</f>
        <v>0.99999999999999989</v>
      </c>
      <c r="C52" s="284">
        <f t="shared" ref="C52" si="67">SUM(D52:E52)</f>
        <v>0.39085841694537349</v>
      </c>
      <c r="D52" s="172">
        <f t="shared" ref="D52:E52" si="68">D13/$B$7</f>
        <v>0.31348940914158308</v>
      </c>
      <c r="E52" s="172">
        <f t="shared" si="68"/>
        <v>7.7369007803790413E-2</v>
      </c>
      <c r="F52" s="78"/>
      <c r="G52" s="279">
        <f t="shared" ref="G52" si="69">SUM(H52:I52)</f>
        <v>0.20635451505016722</v>
      </c>
      <c r="H52" s="172">
        <f t="shared" ref="H52:I52" si="70">H13/$B$7</f>
        <v>0.16042363433667781</v>
      </c>
      <c r="I52" s="172">
        <f t="shared" si="70"/>
        <v>4.5930880713489407E-2</v>
      </c>
      <c r="J52" s="78"/>
      <c r="K52" s="279">
        <f t="shared" ref="K52" si="71">SUM(L52:M52)</f>
        <v>0.18717948717948718</v>
      </c>
      <c r="L52" s="172">
        <f t="shared" ref="L52:M52" si="72">L13/$B$7</f>
        <v>0.13612040133779263</v>
      </c>
      <c r="M52" s="172">
        <f t="shared" si="72"/>
        <v>5.1059085841694538E-2</v>
      </c>
      <c r="N52" s="78"/>
      <c r="O52" s="279">
        <f t="shared" ref="O52" si="73">SUM(P52:Q52)</f>
        <v>9.342251950947604E-2</v>
      </c>
      <c r="P52" s="172">
        <f t="shared" ref="P52:Q52" si="74">P13/$B$7</f>
        <v>6.4325529542920853E-2</v>
      </c>
      <c r="Q52" s="172">
        <f t="shared" si="74"/>
        <v>2.9096989966555183E-2</v>
      </c>
      <c r="R52" s="78"/>
      <c r="S52" s="279">
        <f t="shared" ref="S52" si="75">SUM(T52:U52)</f>
        <v>0.12185061315496098</v>
      </c>
      <c r="T52" s="172">
        <f t="shared" ref="T52:U52" si="76">T13/$B$7</f>
        <v>8.6510590858416947E-2</v>
      </c>
      <c r="U52" s="172">
        <f t="shared" si="76"/>
        <v>3.5340022296544038E-2</v>
      </c>
      <c r="V52" s="39"/>
      <c r="W52" s="282">
        <f t="shared" ref="W52" si="77">SUM(X52:Y52)</f>
        <v>3.3444816053511709E-4</v>
      </c>
      <c r="X52" s="212">
        <f t="shared" ref="X52:Y52" si="78">X13/$B$7</f>
        <v>1.1148272017837236E-4</v>
      </c>
      <c r="Y52" s="212">
        <f t="shared" si="78"/>
        <v>2.2296544035674471E-4</v>
      </c>
    </row>
    <row r="53" spans="1:25" x14ac:dyDescent="0.2">
      <c r="A53" s="33" t="s">
        <v>120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</row>
    <row r="54" spans="1:25" ht="38.25" x14ac:dyDescent="0.2">
      <c r="A54" s="25" t="s">
        <v>121</v>
      </c>
      <c r="B54" s="278">
        <f t="shared" ref="B54:B76" si="79">SUM(C54,G54,K54,O54,S54,W54)</f>
        <v>0.99999999999999989</v>
      </c>
      <c r="C54" s="283">
        <f>SUM(D54:E54)</f>
        <v>0.69542920847268674</v>
      </c>
      <c r="D54" s="277">
        <f>D15/$B$7</f>
        <v>0.53333333333333333</v>
      </c>
      <c r="E54" s="277">
        <f>E15/$B$7</f>
        <v>0.16209587513935339</v>
      </c>
      <c r="F54" s="89"/>
      <c r="G54" s="278">
        <f>SUM(H54:I54)</f>
        <v>0.13968784838350057</v>
      </c>
      <c r="H54" s="277">
        <f>H15/$B$7</f>
        <v>0.10613154960981049</v>
      </c>
      <c r="I54" s="277">
        <f>I15/$B$7</f>
        <v>3.3556298773690076E-2</v>
      </c>
      <c r="J54" s="89"/>
      <c r="K54" s="278">
        <f>SUM(L54:M54)</f>
        <v>9.1638795986622071E-2</v>
      </c>
      <c r="L54" s="277">
        <f>L15/$B$7</f>
        <v>6.8004459308807136E-2</v>
      </c>
      <c r="M54" s="277">
        <f>M15/$B$7</f>
        <v>2.3634336677814938E-2</v>
      </c>
      <c r="N54" s="89"/>
      <c r="O54" s="278">
        <f>SUM(P54:Q54)</f>
        <v>3.1995540691192863E-2</v>
      </c>
      <c r="P54" s="277">
        <f>P15/$B$7</f>
        <v>2.2630992196209586E-2</v>
      </c>
      <c r="Q54" s="277">
        <f>Q15/$B$7</f>
        <v>9.3645484949832769E-3</v>
      </c>
      <c r="R54" s="89"/>
      <c r="S54" s="278">
        <f>SUM(T54:U54)</f>
        <v>4.0914158305462654E-2</v>
      </c>
      <c r="T54" s="277">
        <f>T15/$B$7</f>
        <v>3.0769230769230771E-2</v>
      </c>
      <c r="U54" s="277">
        <f>U15/$B$7</f>
        <v>1.0144927536231883E-2</v>
      </c>
      <c r="V54" s="114"/>
      <c r="W54" s="280">
        <f>SUM(X54:Y54)</f>
        <v>3.3444816053511709E-4</v>
      </c>
      <c r="X54" s="281">
        <f>X15/$B$7</f>
        <v>1.1148272017837236E-4</v>
      </c>
      <c r="Y54" s="281">
        <f>Y15/$B$7</f>
        <v>2.2296544035674471E-4</v>
      </c>
    </row>
    <row r="55" spans="1:25" ht="25.5" x14ac:dyDescent="0.2">
      <c r="A55" s="23" t="s">
        <v>122</v>
      </c>
      <c r="B55" s="176">
        <f t="shared" si="79"/>
        <v>0.99999999999999989</v>
      </c>
      <c r="C55" s="284">
        <f t="shared" ref="C55" si="80">SUM(D55:E55)</f>
        <v>0.7759197324414715</v>
      </c>
      <c r="D55" s="172">
        <f t="shared" ref="D55:E55" si="81">D16/$B$7</f>
        <v>0.59085841694537344</v>
      </c>
      <c r="E55" s="172">
        <f t="shared" si="81"/>
        <v>0.18506131549609811</v>
      </c>
      <c r="F55" s="78"/>
      <c r="G55" s="279">
        <f t="shared" ref="G55" si="82">SUM(H55:I55)</f>
        <v>0.1027870680044593</v>
      </c>
      <c r="H55" s="172">
        <f t="shared" ref="H55:I55" si="83">H16/$B$7</f>
        <v>7.8929765886287626E-2</v>
      </c>
      <c r="I55" s="172">
        <f t="shared" si="83"/>
        <v>2.3857302118171685E-2</v>
      </c>
      <c r="J55" s="78"/>
      <c r="K55" s="279">
        <f t="shared" ref="K55" si="84">SUM(L55:M55)</f>
        <v>6.9342251950947606E-2</v>
      </c>
      <c r="L55" s="172">
        <f t="shared" ref="L55:M55" si="85">L16/$B$7</f>
        <v>5.1616499442586401E-2</v>
      </c>
      <c r="M55" s="172">
        <f t="shared" si="85"/>
        <v>1.7725752508361205E-2</v>
      </c>
      <c r="N55" s="78"/>
      <c r="O55" s="279">
        <f t="shared" ref="O55" si="86">SUM(P55:Q55)</f>
        <v>2.0401337792642141E-2</v>
      </c>
      <c r="P55" s="172">
        <f t="shared" ref="P55:Q55" si="87">P16/$B$7</f>
        <v>1.5719063545150503E-2</v>
      </c>
      <c r="Q55" s="172">
        <f t="shared" si="87"/>
        <v>4.6822742474916385E-3</v>
      </c>
      <c r="R55" s="78"/>
      <c r="S55" s="279">
        <f t="shared" ref="S55" si="88">SUM(T55:U55)</f>
        <v>3.1215161649944256E-2</v>
      </c>
      <c r="T55" s="172">
        <f t="shared" ref="T55:U55" si="89">T16/$B$7</f>
        <v>2.374581939799331E-2</v>
      </c>
      <c r="U55" s="172">
        <f t="shared" si="89"/>
        <v>7.4693422519509474E-3</v>
      </c>
      <c r="V55" s="39"/>
      <c r="W55" s="282">
        <f t="shared" ref="W55" si="90">SUM(X55:Y55)</f>
        <v>3.3444816053511709E-4</v>
      </c>
      <c r="X55" s="212">
        <f t="shared" ref="X55:Y55" si="91">X16/$B$7</f>
        <v>1.1148272017837236E-4</v>
      </c>
      <c r="Y55" s="212">
        <f t="shared" si="91"/>
        <v>2.2296544035674471E-4</v>
      </c>
    </row>
    <row r="56" spans="1:25" x14ac:dyDescent="0.2">
      <c r="A56" s="33" t="s">
        <v>123</v>
      </c>
      <c r="B56" s="34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</row>
    <row r="57" spans="1:25" ht="25.5" x14ac:dyDescent="0.2">
      <c r="A57" s="25" t="s">
        <v>124</v>
      </c>
      <c r="B57" s="278">
        <f t="shared" si="79"/>
        <v>1</v>
      </c>
      <c r="C57" s="283">
        <f>SUM(D57:E57)</f>
        <v>0.64782608695652177</v>
      </c>
      <c r="D57" s="277">
        <f>D18/$B$7</f>
        <v>0.53010033444816052</v>
      </c>
      <c r="E57" s="277">
        <f>E18/$B$7</f>
        <v>0.1177257525083612</v>
      </c>
      <c r="F57" s="89"/>
      <c r="G57" s="278">
        <f>SUM(H57:I57)</f>
        <v>0.1641025641025641</v>
      </c>
      <c r="H57" s="277">
        <f>H18/$B$7</f>
        <v>0.11204013377926421</v>
      </c>
      <c r="I57" s="277">
        <f>I18/$B$7</f>
        <v>5.2062430323299887E-2</v>
      </c>
      <c r="J57" s="89"/>
      <c r="K57" s="278">
        <f>SUM(L57:M57)</f>
        <v>9.6989966555183937E-2</v>
      </c>
      <c r="L57" s="277">
        <f>L18/$B$7</f>
        <v>6.4214046822742468E-2</v>
      </c>
      <c r="M57" s="277">
        <f>M18/$B$7</f>
        <v>3.2775919732441469E-2</v>
      </c>
      <c r="N57" s="89"/>
      <c r="O57" s="278">
        <f>SUM(P57:Q57)</f>
        <v>4.9386845039018953E-2</v>
      </c>
      <c r="P57" s="277">
        <f>P18/$B$7</f>
        <v>2.8539576365663323E-2</v>
      </c>
      <c r="Q57" s="277">
        <f>Q18/$B$7</f>
        <v>2.084726867335563E-2</v>
      </c>
      <c r="R57" s="89"/>
      <c r="S57" s="278">
        <f>SUM(T57:U57)</f>
        <v>4.1360089186176147E-2</v>
      </c>
      <c r="T57" s="277">
        <f>T18/$B$7</f>
        <v>2.5975473801560758E-2</v>
      </c>
      <c r="U57" s="277">
        <f>U18/$B$7</f>
        <v>1.5384615384615385E-2</v>
      </c>
      <c r="V57" s="114"/>
      <c r="W57" s="280">
        <f>SUM(X57:Y57)</f>
        <v>3.3444816053511709E-4</v>
      </c>
      <c r="X57" s="281">
        <f>X18/$B$7</f>
        <v>1.1148272017837236E-4</v>
      </c>
      <c r="Y57" s="281">
        <f>Y18/$B$7</f>
        <v>2.2296544035674471E-4</v>
      </c>
    </row>
    <row r="58" spans="1:25" ht="25.5" x14ac:dyDescent="0.2">
      <c r="A58" s="23" t="s">
        <v>125</v>
      </c>
      <c r="B58" s="176">
        <f t="shared" si="79"/>
        <v>1</v>
      </c>
      <c r="C58" s="209">
        <f t="shared" ref="C58" si="92">SUM(D58:E58)</f>
        <v>0.65462653288740247</v>
      </c>
      <c r="D58" s="172">
        <f t="shared" ref="D58:E58" si="93">D19/$B$7</f>
        <v>0.53656633221850614</v>
      </c>
      <c r="E58" s="172">
        <f t="shared" si="93"/>
        <v>0.11806020066889632</v>
      </c>
      <c r="F58" s="78"/>
      <c r="G58" s="237">
        <f t="shared" ref="G58" si="94">SUM(H58:I58)</f>
        <v>0.16878483835005575</v>
      </c>
      <c r="H58" s="172">
        <f t="shared" ref="H58:I58" si="95">H19/$B$7</f>
        <v>0.11605351170568562</v>
      </c>
      <c r="I58" s="172">
        <f t="shared" si="95"/>
        <v>5.2731326644370122E-2</v>
      </c>
      <c r="J58" s="78"/>
      <c r="K58" s="176">
        <f t="shared" ref="K58" si="96">SUM(L58:M58)</f>
        <v>8.9074693422519502E-2</v>
      </c>
      <c r="L58" s="172">
        <f t="shared" ref="L58:M58" si="97">L19/$B$7</f>
        <v>5.9197324414715716E-2</v>
      </c>
      <c r="M58" s="172">
        <f t="shared" si="97"/>
        <v>2.987736900780379E-2</v>
      </c>
      <c r="N58" s="78"/>
      <c r="O58" s="176">
        <f t="shared" ref="O58" si="98">SUM(P58:Q58)</f>
        <v>4.8049052396878483E-2</v>
      </c>
      <c r="P58" s="172">
        <f t="shared" ref="P58:Q58" si="99">P19/$B$7</f>
        <v>2.5195094760312151E-2</v>
      </c>
      <c r="Q58" s="172">
        <f t="shared" si="99"/>
        <v>2.2853957636566332E-2</v>
      </c>
      <c r="R58" s="78"/>
      <c r="S58" s="176">
        <f t="shared" ref="S58" si="100">SUM(T58:U58)</f>
        <v>3.9130434782608699E-2</v>
      </c>
      <c r="T58" s="172">
        <f t="shared" ref="T58:U58" si="101">T19/$B$7</f>
        <v>2.3857302118171685E-2</v>
      </c>
      <c r="U58" s="172">
        <f t="shared" si="101"/>
        <v>1.5273132664437012E-2</v>
      </c>
      <c r="V58" s="39"/>
      <c r="W58" s="210">
        <f t="shared" ref="W58" si="102">SUM(X58:Y58)</f>
        <v>3.3444816053511709E-4</v>
      </c>
      <c r="X58" s="212">
        <f t="shared" ref="X58:Y58" si="103">X19/$B$7</f>
        <v>1.1148272017837236E-4</v>
      </c>
      <c r="Y58" s="212">
        <f t="shared" si="103"/>
        <v>2.2296544035674471E-4</v>
      </c>
    </row>
    <row r="59" spans="1:25" ht="25.5" x14ac:dyDescent="0.2">
      <c r="A59" s="23" t="s">
        <v>126</v>
      </c>
      <c r="B59" s="176">
        <f t="shared" si="79"/>
        <v>1</v>
      </c>
      <c r="C59" s="209">
        <f t="shared" ref="C59:C68" si="104">SUM(D59:E59)</f>
        <v>0.25206243032329989</v>
      </c>
      <c r="D59" s="172">
        <f t="shared" ref="D59:E59" si="105">D20/$B$7</f>
        <v>0.20011148272017837</v>
      </c>
      <c r="E59" s="172">
        <f t="shared" si="105"/>
        <v>5.1950947603121515E-2</v>
      </c>
      <c r="F59" s="78"/>
      <c r="G59" s="237">
        <f t="shared" ref="G59:G68" si="106">SUM(H59:I59)</f>
        <v>0.24515050167224081</v>
      </c>
      <c r="H59" s="172">
        <f t="shared" ref="H59:I59" si="107">H20/$B$7</f>
        <v>0.19420289855072465</v>
      </c>
      <c r="I59" s="172">
        <f t="shared" si="107"/>
        <v>5.0947603121516166E-2</v>
      </c>
      <c r="J59" s="78"/>
      <c r="K59" s="176">
        <f t="shared" ref="K59:K68" si="108">SUM(L59:M59)</f>
        <v>0.20133779264214047</v>
      </c>
      <c r="L59" s="172">
        <f t="shared" ref="L59:M59" si="109">L20/$B$7</f>
        <v>0.14860646599777033</v>
      </c>
      <c r="M59" s="172">
        <f t="shared" si="109"/>
        <v>5.2731326644370122E-2</v>
      </c>
      <c r="N59" s="78"/>
      <c r="O59" s="176">
        <f t="shared" ref="O59:O68" si="110">SUM(P59:Q59)</f>
        <v>0.12742474916387958</v>
      </c>
      <c r="P59" s="172">
        <f t="shared" ref="P59:Q59" si="111">P20/$B$7</f>
        <v>9.1861761426978814E-2</v>
      </c>
      <c r="Q59" s="172">
        <f t="shared" si="111"/>
        <v>3.5562987736900781E-2</v>
      </c>
      <c r="R59" s="78"/>
      <c r="S59" s="176">
        <f t="shared" ref="S59:S68" si="112">SUM(T59:U59)</f>
        <v>0.17369007803790412</v>
      </c>
      <c r="T59" s="172">
        <f t="shared" ref="T59:U59" si="113">T20/$B$7</f>
        <v>0.12608695652173912</v>
      </c>
      <c r="U59" s="172">
        <f t="shared" si="113"/>
        <v>4.7603121516164998E-2</v>
      </c>
      <c r="V59" s="39"/>
      <c r="W59" s="210">
        <f t="shared" ref="W59:W68" si="114">SUM(X59:Y59)</f>
        <v>3.3444816053511709E-4</v>
      </c>
      <c r="X59" s="212">
        <f t="shared" ref="X59:Y59" si="115">X20/$B$7</f>
        <v>1.1148272017837236E-4</v>
      </c>
      <c r="Y59" s="212">
        <f t="shared" si="115"/>
        <v>2.2296544035674471E-4</v>
      </c>
    </row>
    <row r="60" spans="1:25" ht="51" x14ac:dyDescent="0.2">
      <c r="A60" s="23" t="s">
        <v>127</v>
      </c>
      <c r="B60" s="176">
        <f t="shared" si="79"/>
        <v>0.99999999999999989</v>
      </c>
      <c r="C60" s="176">
        <f t="shared" si="104"/>
        <v>0.1568561872909699</v>
      </c>
      <c r="D60" s="172">
        <f t="shared" ref="D60:E60" si="116">D21/$B$7</f>
        <v>0.11950947603121516</v>
      </c>
      <c r="E60" s="172">
        <f t="shared" si="116"/>
        <v>3.7346711259754736E-2</v>
      </c>
      <c r="F60" s="78"/>
      <c r="G60" s="237">
        <f t="shared" si="106"/>
        <v>0.15484949832775918</v>
      </c>
      <c r="H60" s="172">
        <f t="shared" ref="H60:I60" si="117">H21/$B$7</f>
        <v>0.12151616499442586</v>
      </c>
      <c r="I60" s="172">
        <f t="shared" si="117"/>
        <v>3.3333333333333333E-2</v>
      </c>
      <c r="J60" s="78"/>
      <c r="K60" s="176">
        <f t="shared" si="108"/>
        <v>0.26265328874024529</v>
      </c>
      <c r="L60" s="172">
        <f t="shared" ref="L60:M60" si="118">L21/$B$7</f>
        <v>0.20501672240802676</v>
      </c>
      <c r="M60" s="172">
        <f t="shared" si="118"/>
        <v>5.7636566332218503E-2</v>
      </c>
      <c r="N60" s="78"/>
      <c r="O60" s="176">
        <f t="shared" si="110"/>
        <v>0.12073578595317726</v>
      </c>
      <c r="P60" s="172">
        <f t="shared" ref="P60:Q60" si="119">P21/$B$7</f>
        <v>8.9743589743589744E-2</v>
      </c>
      <c r="Q60" s="172">
        <f t="shared" si="119"/>
        <v>3.0992196209587514E-2</v>
      </c>
      <c r="R60" s="78"/>
      <c r="S60" s="209">
        <f t="shared" si="112"/>
        <v>0.30457079152731326</v>
      </c>
      <c r="T60" s="172">
        <f t="shared" ref="T60:U60" si="120">T21/$B$7</f>
        <v>0.22508361204013377</v>
      </c>
      <c r="U60" s="172">
        <f t="shared" si="120"/>
        <v>7.9487179487179482E-2</v>
      </c>
      <c r="V60" s="39"/>
      <c r="W60" s="210">
        <f t="shared" si="114"/>
        <v>3.3444816053511709E-4</v>
      </c>
      <c r="X60" s="212">
        <f t="shared" ref="X60:Y60" si="121">X21/$B$7</f>
        <v>1.1148272017837236E-4</v>
      </c>
      <c r="Y60" s="212">
        <f t="shared" si="121"/>
        <v>2.2296544035674471E-4</v>
      </c>
    </row>
    <row r="61" spans="1:25" ht="25.5" x14ac:dyDescent="0.2">
      <c r="A61" s="23" t="s">
        <v>128</v>
      </c>
      <c r="B61" s="176">
        <f t="shared" si="79"/>
        <v>0.99999999999999989</v>
      </c>
      <c r="C61" s="209">
        <f t="shared" si="104"/>
        <v>0.51348940914158303</v>
      </c>
      <c r="D61" s="172">
        <f t="shared" ref="D61:E61" si="122">D22/$B$7</f>
        <v>0.39654403567447044</v>
      </c>
      <c r="E61" s="172">
        <f t="shared" si="122"/>
        <v>0.1169453734671126</v>
      </c>
      <c r="F61" s="78"/>
      <c r="G61" s="237">
        <f t="shared" si="106"/>
        <v>0.21928651059085844</v>
      </c>
      <c r="H61" s="172">
        <f t="shared" ref="H61:I61" si="123">H22/$B$7</f>
        <v>0.16878483835005575</v>
      </c>
      <c r="I61" s="172">
        <f t="shared" si="123"/>
        <v>5.0501672240802674E-2</v>
      </c>
      <c r="J61" s="78"/>
      <c r="K61" s="176">
        <f t="shared" si="108"/>
        <v>0.15105908584169453</v>
      </c>
      <c r="L61" s="172">
        <f t="shared" ref="L61:M61" si="124">L22/$B$7</f>
        <v>0.11192865105908584</v>
      </c>
      <c r="M61" s="172">
        <f t="shared" si="124"/>
        <v>3.9130434782608699E-2</v>
      </c>
      <c r="N61" s="78"/>
      <c r="O61" s="176">
        <f t="shared" si="110"/>
        <v>5.8528428093645488E-2</v>
      </c>
      <c r="P61" s="172">
        <f t="shared" ref="P61:Q61" si="125">P22/$B$7</f>
        <v>4.2586399108138238E-2</v>
      </c>
      <c r="Q61" s="172">
        <f t="shared" si="125"/>
        <v>1.5942028985507246E-2</v>
      </c>
      <c r="R61" s="78"/>
      <c r="S61" s="176">
        <f t="shared" si="112"/>
        <v>5.7302118171683389E-2</v>
      </c>
      <c r="T61" s="172">
        <f t="shared" ref="T61:U61" si="126">T22/$B$7</f>
        <v>4.1025641025641026E-2</v>
      </c>
      <c r="U61" s="172">
        <f t="shared" si="126"/>
        <v>1.6276477146042363E-2</v>
      </c>
      <c r="V61" s="39"/>
      <c r="W61" s="210">
        <f t="shared" si="114"/>
        <v>3.3444816053511709E-4</v>
      </c>
      <c r="X61" s="212">
        <f t="shared" ref="X61:Y61" si="127">X22/$B$7</f>
        <v>1.1148272017837236E-4</v>
      </c>
      <c r="Y61" s="212">
        <f t="shared" si="127"/>
        <v>2.2296544035674471E-4</v>
      </c>
    </row>
    <row r="62" spans="1:25" ht="25.5" x14ac:dyDescent="0.2">
      <c r="A62" s="23" t="s">
        <v>129</v>
      </c>
      <c r="B62" s="176">
        <f t="shared" si="79"/>
        <v>1</v>
      </c>
      <c r="C62" s="176">
        <f t="shared" si="104"/>
        <v>0.11360089186176144</v>
      </c>
      <c r="D62" s="172">
        <f t="shared" ref="D62:E62" si="128">D23/$B$7</f>
        <v>8.7513935340022303E-2</v>
      </c>
      <c r="E62" s="172">
        <f t="shared" si="128"/>
        <v>2.6086956521739129E-2</v>
      </c>
      <c r="F62" s="78"/>
      <c r="G62" s="237">
        <f t="shared" si="106"/>
        <v>7.4804905239687844E-2</v>
      </c>
      <c r="H62" s="172">
        <f t="shared" ref="H62:I62" si="129">H23/$B$7</f>
        <v>5.741360089186176E-2</v>
      </c>
      <c r="I62" s="172">
        <f t="shared" si="129"/>
        <v>1.7391304347826087E-2</v>
      </c>
      <c r="J62" s="78"/>
      <c r="K62" s="176">
        <f t="shared" si="108"/>
        <v>0.14024526198439241</v>
      </c>
      <c r="L62" s="172">
        <f t="shared" ref="L62:M62" si="130">L23/$B$7</f>
        <v>0.10490523968784839</v>
      </c>
      <c r="M62" s="172">
        <f t="shared" si="130"/>
        <v>3.5340022296544038E-2</v>
      </c>
      <c r="N62" s="78"/>
      <c r="O62" s="176">
        <f t="shared" si="110"/>
        <v>9.0635451505016715E-2</v>
      </c>
      <c r="P62" s="172">
        <f t="shared" ref="P62:Q62" si="131">P23/$B$7</f>
        <v>6.566332218506131E-2</v>
      </c>
      <c r="Q62" s="172">
        <f t="shared" si="131"/>
        <v>2.4972129319955409E-2</v>
      </c>
      <c r="R62" s="78"/>
      <c r="S62" s="209">
        <f t="shared" si="112"/>
        <v>0.58037904124860651</v>
      </c>
      <c r="T62" s="172">
        <f t="shared" ref="T62:U62" si="132">T23/$B$7</f>
        <v>0.44537346711259757</v>
      </c>
      <c r="U62" s="172">
        <f t="shared" si="132"/>
        <v>0.13500557413600892</v>
      </c>
      <c r="V62" s="39"/>
      <c r="W62" s="210">
        <f t="shared" si="114"/>
        <v>3.3444816053511709E-4</v>
      </c>
      <c r="X62" s="212">
        <f t="shared" ref="X62:Y62" si="133">X23/$B$7</f>
        <v>1.1148272017837236E-4</v>
      </c>
      <c r="Y62" s="212">
        <f t="shared" si="133"/>
        <v>2.2296544035674471E-4</v>
      </c>
    </row>
    <row r="63" spans="1:25" ht="38.25" x14ac:dyDescent="0.2">
      <c r="A63" s="23" t="s">
        <v>130</v>
      </c>
      <c r="B63" s="176">
        <f t="shared" si="79"/>
        <v>0.99999999999999989</v>
      </c>
      <c r="C63" s="176">
        <f t="shared" si="104"/>
        <v>8.1828316610925309E-2</v>
      </c>
      <c r="D63" s="172">
        <f t="shared" ref="D63:E63" si="134">D24/$B$7</f>
        <v>6.4771460423634339E-2</v>
      </c>
      <c r="E63" s="172">
        <f t="shared" si="134"/>
        <v>1.705685618729097E-2</v>
      </c>
      <c r="F63" s="78"/>
      <c r="G63" s="237">
        <f t="shared" si="106"/>
        <v>9.9442586399108135E-2</v>
      </c>
      <c r="H63" s="172">
        <f t="shared" ref="H63:I63" si="135">H24/$B$7</f>
        <v>7.9152731326644368E-2</v>
      </c>
      <c r="I63" s="172">
        <f t="shared" si="135"/>
        <v>2.0289855072463767E-2</v>
      </c>
      <c r="J63" s="78"/>
      <c r="K63" s="176">
        <f t="shared" si="108"/>
        <v>0.22430323299888516</v>
      </c>
      <c r="L63" s="172">
        <f t="shared" ref="L63:M63" si="136">L24/$B$7</f>
        <v>0.17703455964325529</v>
      </c>
      <c r="M63" s="172">
        <f t="shared" si="136"/>
        <v>4.7268673355629877E-2</v>
      </c>
      <c r="N63" s="78"/>
      <c r="O63" s="176">
        <f t="shared" si="110"/>
        <v>0.12775919732441471</v>
      </c>
      <c r="P63" s="172">
        <f t="shared" ref="P63:Q63" si="137">P24/$B$7</f>
        <v>9.2084726867335556E-2</v>
      </c>
      <c r="Q63" s="172">
        <f t="shared" si="137"/>
        <v>3.5674470457079152E-2</v>
      </c>
      <c r="R63" s="78"/>
      <c r="S63" s="209">
        <f t="shared" si="112"/>
        <v>0.46633221850613155</v>
      </c>
      <c r="T63" s="172">
        <f t="shared" ref="T63:U63" si="138">T24/$B$7</f>
        <v>0.34782608695652173</v>
      </c>
      <c r="U63" s="172">
        <f t="shared" si="138"/>
        <v>0.11850613154960982</v>
      </c>
      <c r="V63" s="39"/>
      <c r="W63" s="210">
        <f t="shared" si="114"/>
        <v>3.3444816053511709E-4</v>
      </c>
      <c r="X63" s="212">
        <f t="shared" ref="X63:Y63" si="139">X24/$B$7</f>
        <v>1.1148272017837236E-4</v>
      </c>
      <c r="Y63" s="212">
        <f t="shared" si="139"/>
        <v>2.2296544035674471E-4</v>
      </c>
    </row>
    <row r="64" spans="1:25" ht="38.25" x14ac:dyDescent="0.2">
      <c r="A64" s="23" t="s">
        <v>131</v>
      </c>
      <c r="B64" s="176">
        <f t="shared" si="79"/>
        <v>0.99999999999999989</v>
      </c>
      <c r="C64" s="176">
        <f t="shared" si="104"/>
        <v>0.14626532887402452</v>
      </c>
      <c r="D64" s="172">
        <f t="shared" ref="D64:E64" si="140">D25/$B$7</f>
        <v>0.12028985507246377</v>
      </c>
      <c r="E64" s="172">
        <f t="shared" si="140"/>
        <v>2.5975473801560758E-2</v>
      </c>
      <c r="F64" s="78"/>
      <c r="G64" s="237">
        <f t="shared" si="106"/>
        <v>0.14180602006688964</v>
      </c>
      <c r="H64" s="172">
        <f t="shared" ref="H64:I64" si="141">H25/$B$7</f>
        <v>0.11404682274247492</v>
      </c>
      <c r="I64" s="172">
        <f t="shared" si="141"/>
        <v>2.7759197324414717E-2</v>
      </c>
      <c r="J64" s="78"/>
      <c r="K64" s="176">
        <f t="shared" si="108"/>
        <v>0.25373467112597548</v>
      </c>
      <c r="L64" s="172">
        <f t="shared" ref="L64:M64" si="142">L25/$B$7</f>
        <v>0.20011148272017837</v>
      </c>
      <c r="M64" s="172">
        <f t="shared" si="142"/>
        <v>5.3623188405797099E-2</v>
      </c>
      <c r="N64" s="78"/>
      <c r="O64" s="176">
        <f t="shared" si="110"/>
        <v>0.11571906354515051</v>
      </c>
      <c r="P64" s="172">
        <f t="shared" ref="P64:Q64" si="143">P25/$B$7</f>
        <v>8.327759197324415E-2</v>
      </c>
      <c r="Q64" s="172">
        <f t="shared" si="143"/>
        <v>3.2441471571906355E-2</v>
      </c>
      <c r="R64" s="78"/>
      <c r="S64" s="209">
        <f t="shared" si="112"/>
        <v>0.34214046822742472</v>
      </c>
      <c r="T64" s="172">
        <f t="shared" ref="T64:U64" si="144">T25/$B$7</f>
        <v>0.2431438127090301</v>
      </c>
      <c r="U64" s="172">
        <f t="shared" si="144"/>
        <v>9.8996655518394649E-2</v>
      </c>
      <c r="V64" s="39"/>
      <c r="W64" s="210">
        <f t="shared" si="114"/>
        <v>3.3444816053511709E-4</v>
      </c>
      <c r="X64" s="212">
        <f t="shared" ref="X64:Y64" si="145">X25/$B$7</f>
        <v>1.1148272017837236E-4</v>
      </c>
      <c r="Y64" s="212">
        <f t="shared" si="145"/>
        <v>2.2296544035674471E-4</v>
      </c>
    </row>
    <row r="65" spans="1:25" ht="38.25" x14ac:dyDescent="0.2">
      <c r="A65" s="23" t="s">
        <v>132</v>
      </c>
      <c r="B65" s="176">
        <f t="shared" si="79"/>
        <v>1</v>
      </c>
      <c r="C65" s="209">
        <f t="shared" si="104"/>
        <v>0.42820512820512824</v>
      </c>
      <c r="D65" s="172">
        <f t="shared" ref="D65:E65" si="146">D26/$B$7</f>
        <v>0.3367892976588629</v>
      </c>
      <c r="E65" s="172">
        <f t="shared" si="146"/>
        <v>9.1415830546265328E-2</v>
      </c>
      <c r="F65" s="78"/>
      <c r="G65" s="237">
        <f t="shared" si="106"/>
        <v>0.2153846153846154</v>
      </c>
      <c r="H65" s="172">
        <f t="shared" ref="H65:I65" si="147">H26/$B$7</f>
        <v>0.16588628762541807</v>
      </c>
      <c r="I65" s="172">
        <f t="shared" si="147"/>
        <v>4.9498327759197325E-2</v>
      </c>
      <c r="J65" s="78"/>
      <c r="K65" s="176">
        <f t="shared" si="108"/>
        <v>0.21092530657748049</v>
      </c>
      <c r="L65" s="172">
        <f t="shared" ref="L65:M65" si="148">L26/$B$7</f>
        <v>0.15863991081382386</v>
      </c>
      <c r="M65" s="172">
        <f t="shared" si="148"/>
        <v>5.2285395763656636E-2</v>
      </c>
      <c r="N65" s="78"/>
      <c r="O65" s="176">
        <f t="shared" si="110"/>
        <v>6.1426978818283171E-2</v>
      </c>
      <c r="P65" s="172">
        <f t="shared" ref="P65:Q65" si="149">P26/$B$7</f>
        <v>4.1025641025641026E-2</v>
      </c>
      <c r="Q65" s="172">
        <f t="shared" si="149"/>
        <v>2.0401337792642141E-2</v>
      </c>
      <c r="R65" s="78"/>
      <c r="S65" s="176">
        <f t="shared" si="112"/>
        <v>8.3723522853957635E-2</v>
      </c>
      <c r="T65" s="172">
        <f t="shared" ref="T65:U65" si="150">T26/$B$7</f>
        <v>5.8528428093645488E-2</v>
      </c>
      <c r="U65" s="172">
        <f t="shared" si="150"/>
        <v>2.5195094760312151E-2</v>
      </c>
      <c r="V65" s="39"/>
      <c r="W65" s="210">
        <f t="shared" si="114"/>
        <v>3.3444816053511709E-4</v>
      </c>
      <c r="X65" s="212">
        <f t="shared" ref="X65:Y65" si="151">X26/$B$7</f>
        <v>1.1148272017837236E-4</v>
      </c>
      <c r="Y65" s="212">
        <f t="shared" si="151"/>
        <v>2.2296544035674471E-4</v>
      </c>
    </row>
    <row r="66" spans="1:25" ht="25.5" x14ac:dyDescent="0.2">
      <c r="A66" s="23" t="s">
        <v>133</v>
      </c>
      <c r="B66" s="176">
        <f t="shared" si="79"/>
        <v>0.99999999999999989</v>
      </c>
      <c r="C66" s="209">
        <f t="shared" si="104"/>
        <v>0.52642140468227416</v>
      </c>
      <c r="D66" s="172">
        <f t="shared" ref="D66:E66" si="152">D27/$B$7</f>
        <v>0.43154960981047935</v>
      </c>
      <c r="E66" s="172">
        <f t="shared" si="152"/>
        <v>9.4871794871794868E-2</v>
      </c>
      <c r="F66" s="78"/>
      <c r="G66" s="237">
        <f t="shared" si="106"/>
        <v>0.2144927536231884</v>
      </c>
      <c r="H66" s="172">
        <f t="shared" ref="H66:I66" si="153">H27/$B$7</f>
        <v>0.16086956521739129</v>
      </c>
      <c r="I66" s="172">
        <f t="shared" si="153"/>
        <v>5.3623188405797099E-2</v>
      </c>
      <c r="J66" s="78"/>
      <c r="K66" s="176">
        <f t="shared" si="108"/>
        <v>0.14269788182831661</v>
      </c>
      <c r="L66" s="172">
        <f t="shared" ref="L66:M66" si="154">L27/$B$7</f>
        <v>9.6655518394648823E-2</v>
      </c>
      <c r="M66" s="172">
        <f t="shared" si="154"/>
        <v>4.6042363433667778E-2</v>
      </c>
      <c r="N66" s="78"/>
      <c r="O66" s="176">
        <f t="shared" si="110"/>
        <v>5.1059085841694538E-2</v>
      </c>
      <c r="P66" s="172">
        <f t="shared" ref="P66:Q66" si="155">P27/$B$7</f>
        <v>3.0880713489409142E-2</v>
      </c>
      <c r="Q66" s="172">
        <f t="shared" si="155"/>
        <v>2.0178372352285395E-2</v>
      </c>
      <c r="R66" s="78"/>
      <c r="S66" s="176">
        <f t="shared" si="112"/>
        <v>6.4994425863991082E-2</v>
      </c>
      <c r="T66" s="172">
        <f t="shared" ref="T66:U66" si="156">T27/$B$7</f>
        <v>4.0914158305462654E-2</v>
      </c>
      <c r="U66" s="172">
        <f t="shared" si="156"/>
        <v>2.4080267558528427E-2</v>
      </c>
      <c r="V66" s="39"/>
      <c r="W66" s="210">
        <f t="shared" si="114"/>
        <v>3.3444816053511709E-4</v>
      </c>
      <c r="X66" s="212">
        <f t="shared" ref="X66:Y66" si="157">X27/$B$7</f>
        <v>1.1148272017837236E-4</v>
      </c>
      <c r="Y66" s="212">
        <f t="shared" si="157"/>
        <v>2.2296544035674471E-4</v>
      </c>
    </row>
    <row r="67" spans="1:25" ht="38.25" x14ac:dyDescent="0.2">
      <c r="A67" s="23" t="s">
        <v>134</v>
      </c>
      <c r="B67" s="176">
        <f t="shared" si="79"/>
        <v>1</v>
      </c>
      <c r="C67" s="209">
        <f t="shared" si="104"/>
        <v>0.60479375696767002</v>
      </c>
      <c r="D67" s="172">
        <f t="shared" ref="D67:E68" si="158">D28/$B$7</f>
        <v>0.48338907469342252</v>
      </c>
      <c r="E67" s="172">
        <f t="shared" si="158"/>
        <v>0.12140468227424749</v>
      </c>
      <c r="F67" s="78"/>
      <c r="G67" s="237">
        <f t="shared" si="106"/>
        <v>0.18472686733556298</v>
      </c>
      <c r="H67" s="172">
        <f t="shared" ref="H67:I68" si="159">H28/$B$7</f>
        <v>0.13455964325529543</v>
      </c>
      <c r="I67" s="172">
        <f t="shared" si="159"/>
        <v>5.016722408026756E-2</v>
      </c>
      <c r="J67" s="78"/>
      <c r="K67" s="176">
        <f t="shared" si="108"/>
        <v>0.12630992196209589</v>
      </c>
      <c r="L67" s="172">
        <f t="shared" ref="L67:M68" si="160">L28/$B$7</f>
        <v>8.6064659977703462E-2</v>
      </c>
      <c r="M67" s="172">
        <f t="shared" si="160"/>
        <v>4.0245261984392419E-2</v>
      </c>
      <c r="N67" s="78"/>
      <c r="O67" s="176">
        <f t="shared" si="110"/>
        <v>3.678929765886288E-2</v>
      </c>
      <c r="P67" s="172">
        <f t="shared" ref="P67:Q68" si="161">P28/$B$7</f>
        <v>2.3522853957636567E-2</v>
      </c>
      <c r="Q67" s="172">
        <f t="shared" si="161"/>
        <v>1.3266443701226311E-2</v>
      </c>
      <c r="R67" s="78"/>
      <c r="S67" s="176">
        <f t="shared" si="112"/>
        <v>4.7045707915273134E-2</v>
      </c>
      <c r="T67" s="172">
        <f t="shared" ref="T67:U68" si="162">T28/$B$7</f>
        <v>3.3333333333333333E-2</v>
      </c>
      <c r="U67" s="172">
        <f t="shared" si="162"/>
        <v>1.37123745819398E-2</v>
      </c>
      <c r="V67" s="39"/>
      <c r="W67" s="210">
        <f t="shared" si="114"/>
        <v>3.3444816053511709E-4</v>
      </c>
      <c r="X67" s="212">
        <f t="shared" ref="X67:Y68" si="163">X28/$B$7</f>
        <v>1.1148272017837236E-4</v>
      </c>
      <c r="Y67" s="212">
        <f t="shared" si="163"/>
        <v>2.2296544035674471E-4</v>
      </c>
    </row>
    <row r="68" spans="1:25" ht="25.5" x14ac:dyDescent="0.2">
      <c r="A68" s="24" t="s">
        <v>135</v>
      </c>
      <c r="B68" s="176">
        <f t="shared" si="79"/>
        <v>1</v>
      </c>
      <c r="C68" s="284">
        <f t="shared" si="104"/>
        <v>0.43099219620958751</v>
      </c>
      <c r="D68" s="172">
        <f t="shared" si="158"/>
        <v>0.34637681159420292</v>
      </c>
      <c r="E68" s="172">
        <f t="shared" si="158"/>
        <v>8.461538461538462E-2</v>
      </c>
      <c r="F68" s="78"/>
      <c r="G68" s="279">
        <f t="shared" si="106"/>
        <v>0.21192865105908584</v>
      </c>
      <c r="H68" s="172">
        <f t="shared" si="159"/>
        <v>0.16499442586399107</v>
      </c>
      <c r="I68" s="172">
        <f t="shared" si="159"/>
        <v>4.6934225195094763E-2</v>
      </c>
      <c r="J68" s="78"/>
      <c r="K68" s="279">
        <f t="shared" si="108"/>
        <v>0.23132664437012262</v>
      </c>
      <c r="L68" s="172">
        <f t="shared" si="160"/>
        <v>0.16566332218506133</v>
      </c>
      <c r="M68" s="172">
        <f t="shared" si="160"/>
        <v>6.566332218506131E-2</v>
      </c>
      <c r="N68" s="78"/>
      <c r="O68" s="279">
        <f t="shared" si="110"/>
        <v>5.5295429208472691E-2</v>
      </c>
      <c r="P68" s="172">
        <f t="shared" si="161"/>
        <v>3.5451505016722409E-2</v>
      </c>
      <c r="Q68" s="172">
        <f t="shared" si="161"/>
        <v>1.9843924191750278E-2</v>
      </c>
      <c r="R68" s="78"/>
      <c r="S68" s="279">
        <f t="shared" si="112"/>
        <v>7.0122630992196205E-2</v>
      </c>
      <c r="T68" s="172">
        <f t="shared" si="162"/>
        <v>4.8383500557413604E-2</v>
      </c>
      <c r="U68" s="172">
        <f t="shared" si="162"/>
        <v>2.1739130434782608E-2</v>
      </c>
      <c r="V68" s="39"/>
      <c r="W68" s="282">
        <f t="shared" si="114"/>
        <v>3.3444816053511709E-4</v>
      </c>
      <c r="X68" s="212">
        <f t="shared" si="163"/>
        <v>1.1148272017837236E-4</v>
      </c>
      <c r="Y68" s="212">
        <f t="shared" si="163"/>
        <v>2.2296544035674471E-4</v>
      </c>
    </row>
    <row r="69" spans="1:25" x14ac:dyDescent="0.2">
      <c r="A69" s="33" t="s">
        <v>136</v>
      </c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4"/>
      <c r="X69" s="34"/>
      <c r="Y69" s="34"/>
    </row>
    <row r="70" spans="1:25" ht="25.5" x14ac:dyDescent="0.2">
      <c r="A70" s="25" t="s">
        <v>137</v>
      </c>
      <c r="B70" s="278">
        <f t="shared" si="79"/>
        <v>1</v>
      </c>
      <c r="C70" s="283">
        <f>SUM(D70:E70)</f>
        <v>0.4807134894091416</v>
      </c>
      <c r="D70" s="277">
        <f>D31/$B$7</f>
        <v>0.38595317725752509</v>
      </c>
      <c r="E70" s="277">
        <f>E31/$B$7</f>
        <v>9.4760312151616496E-2</v>
      </c>
      <c r="F70" s="89"/>
      <c r="G70" s="278">
        <f>SUM(H70:I70)</f>
        <v>0.22608695652173913</v>
      </c>
      <c r="H70" s="277">
        <f>H31/$B$7</f>
        <v>0.17402452619843925</v>
      </c>
      <c r="I70" s="277">
        <f>I31/$B$7</f>
        <v>5.2062430323299887E-2</v>
      </c>
      <c r="J70" s="89"/>
      <c r="K70" s="278">
        <f>SUM(L70:M70)</f>
        <v>0.15830546265328874</v>
      </c>
      <c r="L70" s="277">
        <f>L31/$B$7</f>
        <v>0.11270903010033445</v>
      </c>
      <c r="M70" s="277">
        <f>M31/$B$7</f>
        <v>4.5596432552954293E-2</v>
      </c>
      <c r="N70" s="89"/>
      <c r="O70" s="278">
        <f>SUM(P70:Q70)</f>
        <v>6.7670011148272008E-2</v>
      </c>
      <c r="P70" s="277">
        <f>P31/$B$7</f>
        <v>4.4481605351170565E-2</v>
      </c>
      <c r="Q70" s="277">
        <f>Q31/$B$7</f>
        <v>2.318840579710145E-2</v>
      </c>
      <c r="R70" s="89"/>
      <c r="S70" s="278">
        <f>SUM(T70:U70)</f>
        <v>6.6778149386845037E-2</v>
      </c>
      <c r="T70" s="277">
        <f>T31/$B$7</f>
        <v>4.3589743589743588E-2</v>
      </c>
      <c r="U70" s="277">
        <f>U31/$B$7</f>
        <v>2.318840579710145E-2</v>
      </c>
      <c r="V70" s="114"/>
      <c r="W70" s="280">
        <f>SUM(X70:Y70)</f>
        <v>4.4593088071348942E-4</v>
      </c>
      <c r="X70" s="281">
        <f>X31/$B$7</f>
        <v>2.2296544035674471E-4</v>
      </c>
      <c r="Y70" s="281">
        <f>Y31/$B$7</f>
        <v>2.2296544035674471E-4</v>
      </c>
    </row>
    <row r="71" spans="1:25" ht="25.5" x14ac:dyDescent="0.2">
      <c r="A71" s="23" t="s">
        <v>138</v>
      </c>
      <c r="B71" s="176">
        <f t="shared" si="79"/>
        <v>0.99999999999999989</v>
      </c>
      <c r="C71" s="209">
        <f t="shared" ref="C71:C74" si="164">SUM(D71:E71)</f>
        <v>0.5866220735785953</v>
      </c>
      <c r="D71" s="172">
        <f t="shared" ref="D71:E71" si="165">D32/$B$7</f>
        <v>0.46610925306577483</v>
      </c>
      <c r="E71" s="172">
        <f t="shared" si="165"/>
        <v>0.12051282051282051</v>
      </c>
      <c r="F71" s="78"/>
      <c r="G71" s="237">
        <f t="shared" ref="G71:G74" si="166">SUM(H71:I71)</f>
        <v>0.19331103678929765</v>
      </c>
      <c r="H71" s="172">
        <f t="shared" ref="H71:I71" si="167">H32/$B$7</f>
        <v>0.14526198439241916</v>
      </c>
      <c r="I71" s="172">
        <f t="shared" si="167"/>
        <v>4.8049052396878483E-2</v>
      </c>
      <c r="J71" s="78"/>
      <c r="K71" s="176">
        <f t="shared" ref="K71:K74" si="168">SUM(L71:M71)</f>
        <v>0.120958751393534</v>
      </c>
      <c r="L71" s="172">
        <f t="shared" ref="L71:M71" si="169">L32/$B$7</f>
        <v>8.539576365663322E-2</v>
      </c>
      <c r="M71" s="172">
        <f t="shared" si="169"/>
        <v>3.5562987736900781E-2</v>
      </c>
      <c r="N71" s="78"/>
      <c r="O71" s="176">
        <f t="shared" ref="O71:O74" si="170">SUM(P71:Q71)</f>
        <v>4.9498327759197325E-2</v>
      </c>
      <c r="P71" s="172">
        <f t="shared" ref="P71:Q71" si="171">P32/$B$7</f>
        <v>3.2441471571906355E-2</v>
      </c>
      <c r="Q71" s="172">
        <f t="shared" si="171"/>
        <v>1.705685618729097E-2</v>
      </c>
      <c r="R71" s="78"/>
      <c r="S71" s="176">
        <f t="shared" ref="S71:S74" si="172">SUM(T71:U71)</f>
        <v>4.9163879598662211E-2</v>
      </c>
      <c r="T71" s="172">
        <f t="shared" ref="T71:U71" si="173">T32/$B$7</f>
        <v>3.1549609810479377E-2</v>
      </c>
      <c r="U71" s="172">
        <f t="shared" si="173"/>
        <v>1.7614269788182833E-2</v>
      </c>
      <c r="V71" s="39"/>
      <c r="W71" s="210">
        <f t="shared" ref="W71:W74" si="174">SUM(X71:Y71)</f>
        <v>4.4593088071348942E-4</v>
      </c>
      <c r="X71" s="212">
        <f t="shared" ref="X71:Y71" si="175">X32/$B$7</f>
        <v>2.2296544035674471E-4</v>
      </c>
      <c r="Y71" s="212">
        <f t="shared" si="175"/>
        <v>2.2296544035674471E-4</v>
      </c>
    </row>
    <row r="72" spans="1:25" ht="25.5" x14ac:dyDescent="0.2">
      <c r="A72" s="23" t="s">
        <v>139</v>
      </c>
      <c r="B72" s="176">
        <f t="shared" si="79"/>
        <v>1</v>
      </c>
      <c r="C72" s="209">
        <f t="shared" si="164"/>
        <v>0.57870680044593092</v>
      </c>
      <c r="D72" s="172">
        <f t="shared" ref="D72:E72" si="176">D33/$B$7</f>
        <v>0.46499442586399109</v>
      </c>
      <c r="E72" s="172">
        <f t="shared" si="176"/>
        <v>0.11371237458193979</v>
      </c>
      <c r="F72" s="78"/>
      <c r="G72" s="237">
        <f t="shared" si="166"/>
        <v>0.20568561872909699</v>
      </c>
      <c r="H72" s="172">
        <f t="shared" ref="H72:I72" si="177">H33/$B$7</f>
        <v>0.15328874024526198</v>
      </c>
      <c r="I72" s="172">
        <f t="shared" si="177"/>
        <v>5.2396878483835008E-2</v>
      </c>
      <c r="J72" s="78"/>
      <c r="K72" s="176">
        <f t="shared" si="168"/>
        <v>0.12998885172798216</v>
      </c>
      <c r="L72" s="172">
        <f t="shared" ref="L72:M72" si="178">L33/$B$7</f>
        <v>8.8628762541806017E-2</v>
      </c>
      <c r="M72" s="172">
        <f t="shared" si="178"/>
        <v>4.136008918617614E-2</v>
      </c>
      <c r="N72" s="78"/>
      <c r="O72" s="176">
        <f t="shared" si="170"/>
        <v>3.9576365663322184E-2</v>
      </c>
      <c r="P72" s="172">
        <f t="shared" ref="P72:Q72" si="179">P33/$B$7</f>
        <v>2.4972129319955409E-2</v>
      </c>
      <c r="Q72" s="172">
        <f t="shared" si="179"/>
        <v>1.4604236343366777E-2</v>
      </c>
      <c r="R72" s="78"/>
      <c r="S72" s="176">
        <f t="shared" si="172"/>
        <v>4.5596432552954293E-2</v>
      </c>
      <c r="T72" s="172">
        <f t="shared" ref="T72:U72" si="180">T33/$B$7</f>
        <v>2.8874024526198441E-2</v>
      </c>
      <c r="U72" s="172">
        <f t="shared" si="180"/>
        <v>1.6722408026755852E-2</v>
      </c>
      <c r="V72" s="39"/>
      <c r="W72" s="210">
        <f t="shared" si="174"/>
        <v>4.4593088071348942E-4</v>
      </c>
      <c r="X72" s="212">
        <f t="shared" ref="X72:Y72" si="181">X33/$B$7</f>
        <v>2.2296544035674471E-4</v>
      </c>
      <c r="Y72" s="212">
        <f t="shared" si="181"/>
        <v>2.2296544035674471E-4</v>
      </c>
    </row>
    <row r="73" spans="1:25" x14ac:dyDescent="0.2">
      <c r="A73" s="23" t="s">
        <v>140</v>
      </c>
      <c r="B73" s="176">
        <f t="shared" si="79"/>
        <v>1</v>
      </c>
      <c r="C73" s="209">
        <f t="shared" si="164"/>
        <v>0.47525083612040137</v>
      </c>
      <c r="D73" s="172">
        <f t="shared" ref="D73:E73" si="182">D34/$B$7</f>
        <v>0.39175027870680046</v>
      </c>
      <c r="E73" s="172">
        <f t="shared" si="182"/>
        <v>8.3500557413600893E-2</v>
      </c>
      <c r="F73" s="78"/>
      <c r="G73" s="237">
        <f t="shared" si="166"/>
        <v>0.19319955406911929</v>
      </c>
      <c r="H73" s="172">
        <f t="shared" ref="H73:I73" si="183">H34/$B$7</f>
        <v>0.15117056856187291</v>
      </c>
      <c r="I73" s="172">
        <f t="shared" si="183"/>
        <v>4.2028985507246375E-2</v>
      </c>
      <c r="J73" s="78"/>
      <c r="K73" s="176">
        <f t="shared" si="168"/>
        <v>0.18037904124860646</v>
      </c>
      <c r="L73" s="172">
        <f t="shared" ref="L73:M73" si="184">L34/$B$7</f>
        <v>0.12240802675585284</v>
      </c>
      <c r="M73" s="172">
        <f t="shared" si="184"/>
        <v>5.7971014492753624E-2</v>
      </c>
      <c r="N73" s="78"/>
      <c r="O73" s="176">
        <f t="shared" si="170"/>
        <v>6.220735785953177E-2</v>
      </c>
      <c r="P73" s="172">
        <f t="shared" ref="P73:Q73" si="185">P34/$B$7</f>
        <v>4.0022296544035676E-2</v>
      </c>
      <c r="Q73" s="172">
        <f t="shared" si="185"/>
        <v>2.2185061315496097E-2</v>
      </c>
      <c r="R73" s="78"/>
      <c r="S73" s="176">
        <f t="shared" si="172"/>
        <v>8.8517279821627659E-2</v>
      </c>
      <c r="T73" s="172">
        <f t="shared" ref="T73:U73" si="186">T34/$B$7</f>
        <v>5.5406911928651062E-2</v>
      </c>
      <c r="U73" s="172">
        <f t="shared" si="186"/>
        <v>3.311036789297659E-2</v>
      </c>
      <c r="V73" s="39"/>
      <c r="W73" s="210">
        <f t="shared" si="174"/>
        <v>4.4593088071348942E-4</v>
      </c>
      <c r="X73" s="212">
        <f t="shared" ref="X73:Y73" si="187">X34/$B$7</f>
        <v>2.2296544035674471E-4</v>
      </c>
      <c r="Y73" s="212">
        <f t="shared" si="187"/>
        <v>2.2296544035674471E-4</v>
      </c>
    </row>
    <row r="74" spans="1:25" ht="25.5" x14ac:dyDescent="0.2">
      <c r="A74" s="23" t="s">
        <v>141</v>
      </c>
      <c r="B74" s="176">
        <f t="shared" si="79"/>
        <v>1</v>
      </c>
      <c r="C74" s="209">
        <f t="shared" si="164"/>
        <v>0.47848383500557412</v>
      </c>
      <c r="D74" s="172">
        <f t="shared" ref="D74:E74" si="188">D35/$B$7</f>
        <v>0.3959866220735786</v>
      </c>
      <c r="E74" s="172">
        <f t="shared" si="188"/>
        <v>8.2497212931995537E-2</v>
      </c>
      <c r="F74" s="78"/>
      <c r="G74" s="237">
        <f t="shared" si="166"/>
        <v>0.22285395763656632</v>
      </c>
      <c r="H74" s="172">
        <f t="shared" ref="H74:I74" si="189">H35/$B$7</f>
        <v>0.17123745819397992</v>
      </c>
      <c r="I74" s="172">
        <f t="shared" si="189"/>
        <v>5.1616499442586401E-2</v>
      </c>
      <c r="J74" s="78"/>
      <c r="K74" s="176">
        <f t="shared" si="168"/>
        <v>0.17870680044593087</v>
      </c>
      <c r="L74" s="172">
        <f t="shared" ref="L74:M74" si="190">L35/$B$7</f>
        <v>0.11906354515050167</v>
      </c>
      <c r="M74" s="172">
        <f t="shared" si="190"/>
        <v>5.9643255295429208E-2</v>
      </c>
      <c r="N74" s="78"/>
      <c r="O74" s="176">
        <f t="shared" si="170"/>
        <v>5.9531772575250844E-2</v>
      </c>
      <c r="P74" s="172">
        <f t="shared" ref="P74:Q74" si="191">P35/$B$7</f>
        <v>3.678929765886288E-2</v>
      </c>
      <c r="Q74" s="172">
        <f t="shared" si="191"/>
        <v>2.2742474916387961E-2</v>
      </c>
      <c r="R74" s="78"/>
      <c r="S74" s="176">
        <f t="shared" si="172"/>
        <v>5.9977703455964329E-2</v>
      </c>
      <c r="T74" s="172">
        <f t="shared" ref="T74:U74" si="192">T35/$B$7</f>
        <v>3.7681159420289857E-2</v>
      </c>
      <c r="U74" s="172">
        <f t="shared" si="192"/>
        <v>2.2296544035674472E-2</v>
      </c>
      <c r="V74" s="39"/>
      <c r="W74" s="210">
        <f t="shared" si="174"/>
        <v>4.4593088071348942E-4</v>
      </c>
      <c r="X74" s="212">
        <f t="shared" ref="X74:Y74" si="193">X35/$B$7</f>
        <v>2.2296544035674471E-4</v>
      </c>
      <c r="Y74" s="212">
        <f t="shared" si="193"/>
        <v>2.2296544035674471E-4</v>
      </c>
    </row>
    <row r="75" spans="1:25" ht="25.5" x14ac:dyDescent="0.2">
      <c r="A75" s="23" t="s">
        <v>142</v>
      </c>
      <c r="B75" s="176">
        <f t="shared" si="79"/>
        <v>1</v>
      </c>
      <c r="C75" s="209">
        <f t="shared" ref="C75:C76" si="194">SUM(D75:E75)</f>
        <v>0.51884057971014497</v>
      </c>
      <c r="D75" s="172">
        <f t="shared" ref="D75:E75" si="195">D36/$B$7</f>
        <v>0.42084726867335565</v>
      </c>
      <c r="E75" s="172">
        <f t="shared" si="195"/>
        <v>9.7993311036789293E-2</v>
      </c>
      <c r="F75" s="78"/>
      <c r="G75" s="237">
        <f t="shared" ref="G75:G76" si="196">SUM(H75:I75)</f>
        <v>0.21783723522853959</v>
      </c>
      <c r="H75" s="172">
        <f t="shared" ref="H75:I75" si="197">H36/$B$7</f>
        <v>0.16298773690078039</v>
      </c>
      <c r="I75" s="172">
        <f t="shared" si="197"/>
        <v>5.4849498327759198E-2</v>
      </c>
      <c r="J75" s="78"/>
      <c r="K75" s="176">
        <f t="shared" ref="K75:K76" si="198">SUM(L75:M75)</f>
        <v>0.15986622073578596</v>
      </c>
      <c r="L75" s="172">
        <f t="shared" ref="L75:M75" si="199">L36/$B$7</f>
        <v>0.10981047937569677</v>
      </c>
      <c r="M75" s="172">
        <f t="shared" si="199"/>
        <v>5.0055741360089188E-2</v>
      </c>
      <c r="N75" s="78"/>
      <c r="O75" s="176">
        <f t="shared" ref="O75:O76" si="200">SUM(P75:Q75)</f>
        <v>4.994425863991081E-2</v>
      </c>
      <c r="P75" s="172">
        <f t="shared" ref="P75:Q75" si="201">P36/$B$7</f>
        <v>3.2441471571906355E-2</v>
      </c>
      <c r="Q75" s="172">
        <f t="shared" si="201"/>
        <v>1.7502787068004459E-2</v>
      </c>
      <c r="R75" s="78"/>
      <c r="S75" s="176">
        <f t="shared" ref="S75:S76" si="202">SUM(T75:U75)</f>
        <v>5.3065774804905243E-2</v>
      </c>
      <c r="T75" s="172">
        <f t="shared" ref="T75:U75" si="203">T36/$B$7</f>
        <v>3.4671125975473803E-2</v>
      </c>
      <c r="U75" s="172">
        <f t="shared" si="203"/>
        <v>1.839464882943144E-2</v>
      </c>
      <c r="V75" s="39"/>
      <c r="W75" s="210">
        <f t="shared" ref="W75:W76" si="204">SUM(X75:Y75)</f>
        <v>4.4593088071348942E-4</v>
      </c>
      <c r="X75" s="212">
        <f t="shared" ref="X75:Y75" si="205">X36/$B$7</f>
        <v>2.2296544035674471E-4</v>
      </c>
      <c r="Y75" s="212">
        <f t="shared" si="205"/>
        <v>2.2296544035674471E-4</v>
      </c>
    </row>
    <row r="76" spans="1:25" ht="26.25" thickBot="1" x14ac:dyDescent="0.25">
      <c r="A76" s="51" t="s">
        <v>143</v>
      </c>
      <c r="B76" s="177">
        <f t="shared" si="79"/>
        <v>1</v>
      </c>
      <c r="C76" s="274">
        <f t="shared" si="194"/>
        <v>0.4215161649944259</v>
      </c>
      <c r="D76" s="174">
        <f t="shared" ref="D76:E76" si="206">D37/$B$7</f>
        <v>0.3455964325529543</v>
      </c>
      <c r="E76" s="174">
        <f t="shared" si="206"/>
        <v>7.5919732441471571E-2</v>
      </c>
      <c r="F76" s="80"/>
      <c r="G76" s="177">
        <f t="shared" si="196"/>
        <v>0.21739130434782608</v>
      </c>
      <c r="H76" s="174">
        <f t="shared" ref="H76:I76" si="207">H37/$B$7</f>
        <v>0.16911928651059085</v>
      </c>
      <c r="I76" s="174">
        <f t="shared" si="207"/>
        <v>4.8272017837235226E-2</v>
      </c>
      <c r="J76" s="80"/>
      <c r="K76" s="177">
        <f t="shared" si="198"/>
        <v>0.1721293199554069</v>
      </c>
      <c r="L76" s="174">
        <f t="shared" ref="L76:M76" si="208">L37/$B$7</f>
        <v>0.12508361204013377</v>
      </c>
      <c r="M76" s="174">
        <f t="shared" si="208"/>
        <v>4.7045707915273134E-2</v>
      </c>
      <c r="N76" s="80"/>
      <c r="O76" s="177">
        <f t="shared" si="200"/>
        <v>7.9041248606465997E-2</v>
      </c>
      <c r="P76" s="174">
        <f t="shared" ref="P76:Q76" si="209">P37/$B$7</f>
        <v>5.0947603121516166E-2</v>
      </c>
      <c r="Q76" s="174">
        <f t="shared" si="209"/>
        <v>2.8093645484949834E-2</v>
      </c>
      <c r="R76" s="80"/>
      <c r="S76" s="177">
        <f t="shared" si="202"/>
        <v>0.10947603121516164</v>
      </c>
      <c r="T76" s="174">
        <f t="shared" ref="T76:U76" si="210">T37/$B$7</f>
        <v>7.0011148272017834E-2</v>
      </c>
      <c r="U76" s="174">
        <f t="shared" si="210"/>
        <v>3.9464882943143813E-2</v>
      </c>
      <c r="V76" s="111"/>
      <c r="W76" s="227">
        <f t="shared" si="204"/>
        <v>4.4593088071348942E-4</v>
      </c>
      <c r="X76" s="228">
        <f t="shared" ref="X76:Y76" si="211">X37/$B$7</f>
        <v>2.2296544035674471E-4</v>
      </c>
      <c r="Y76" s="228">
        <f t="shared" si="211"/>
        <v>2.2296544035674471E-4</v>
      </c>
    </row>
  </sheetData>
  <mergeCells count="18">
    <mergeCell ref="A3:A5"/>
    <mergeCell ref="C3:Y3"/>
    <mergeCell ref="C4:E4"/>
    <mergeCell ref="G4:I4"/>
    <mergeCell ref="K4:M4"/>
    <mergeCell ref="O4:Q4"/>
    <mergeCell ref="S4:U4"/>
    <mergeCell ref="W4:Y4"/>
    <mergeCell ref="B3:B5"/>
    <mergeCell ref="A42:A44"/>
    <mergeCell ref="B42:B44"/>
    <mergeCell ref="C42:Y42"/>
    <mergeCell ref="C43:E43"/>
    <mergeCell ref="G43:I43"/>
    <mergeCell ref="K43:M43"/>
    <mergeCell ref="O43:Q43"/>
    <mergeCell ref="S43:U43"/>
    <mergeCell ref="W43:Y43"/>
  </mergeCells>
  <pageMargins left="0.7" right="0.7" top="0.75" bottom="0.75" header="0.3" footer="0.3"/>
  <pageSetup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tabColor rgb="FF93FFFF"/>
  </sheetPr>
  <dimension ref="A1:F31"/>
  <sheetViews>
    <sheetView showGridLines="0" zoomScaleNormal="100" workbookViewId="0"/>
  </sheetViews>
  <sheetFormatPr baseColWidth="10" defaultRowHeight="12.75" x14ac:dyDescent="0.2"/>
  <cols>
    <col min="1" max="1" width="20.28515625" style="7" customWidth="1"/>
    <col min="2" max="4" width="17" style="8" customWidth="1"/>
    <col min="5" max="16384" width="11.42578125" style="7"/>
  </cols>
  <sheetData>
    <row r="1" spans="1:6" ht="16.5" x14ac:dyDescent="0.2">
      <c r="A1" s="3" t="s">
        <v>361</v>
      </c>
      <c r="B1" s="3"/>
      <c r="C1" s="3"/>
      <c r="D1" s="3"/>
      <c r="E1" s="17" t="s">
        <v>150</v>
      </c>
    </row>
    <row r="2" spans="1:6" ht="13.5" thickBot="1" x14ac:dyDescent="0.25">
      <c r="A2" s="6">
        <v>2014</v>
      </c>
    </row>
    <row r="3" spans="1:6" ht="29.25" customHeight="1" x14ac:dyDescent="0.2">
      <c r="A3" s="350" t="s">
        <v>296</v>
      </c>
      <c r="B3" s="358" t="s">
        <v>345</v>
      </c>
      <c r="C3" s="358"/>
      <c r="D3" s="358"/>
    </row>
    <row r="4" spans="1:6" ht="27.75" customHeight="1" thickBot="1" x14ac:dyDescent="0.25">
      <c r="A4" s="355"/>
      <c r="B4" s="98" t="s">
        <v>1</v>
      </c>
      <c r="C4" s="98" t="s">
        <v>8</v>
      </c>
      <c r="D4" s="98" t="s">
        <v>9</v>
      </c>
    </row>
    <row r="5" spans="1:6" ht="18.75" customHeight="1" x14ac:dyDescent="0.2">
      <c r="A5" s="55" t="s">
        <v>1</v>
      </c>
      <c r="B5" s="76">
        <f>SUM(B6,B7)</f>
        <v>8970</v>
      </c>
      <c r="C5" s="76">
        <f t="shared" ref="C5:D5" si="0">SUM(C6,C7)</f>
        <v>6826</v>
      </c>
      <c r="D5" s="76">
        <f t="shared" si="0"/>
        <v>2144</v>
      </c>
    </row>
    <row r="6" spans="1:6" ht="18.75" customHeight="1" x14ac:dyDescent="0.2">
      <c r="A6" s="345" t="s">
        <v>7</v>
      </c>
      <c r="B6" s="82">
        <v>7483</v>
      </c>
      <c r="C6" s="82">
        <v>5883</v>
      </c>
      <c r="D6" s="82">
        <v>1600</v>
      </c>
    </row>
    <row r="7" spans="1:6" ht="18.75" customHeight="1" x14ac:dyDescent="0.2">
      <c r="A7" s="345" t="s">
        <v>6</v>
      </c>
      <c r="B7" s="82">
        <v>1487</v>
      </c>
      <c r="C7" s="82">
        <v>943</v>
      </c>
      <c r="D7" s="82">
        <v>544</v>
      </c>
    </row>
    <row r="8" spans="1:6" ht="15.75" customHeight="1" x14ac:dyDescent="0.2">
      <c r="A8" s="23" t="s">
        <v>144</v>
      </c>
      <c r="B8" s="82">
        <f>SUM(C8:D8)</f>
        <v>152</v>
      </c>
      <c r="C8" s="78">
        <v>123</v>
      </c>
      <c r="D8" s="78">
        <v>29</v>
      </c>
    </row>
    <row r="9" spans="1:6" ht="15.75" customHeight="1" x14ac:dyDescent="0.2">
      <c r="A9" s="23" t="s">
        <v>145</v>
      </c>
      <c r="B9" s="82">
        <f t="shared" ref="B9:B12" si="1">SUM(C9:D9)</f>
        <v>462</v>
      </c>
      <c r="C9" s="78">
        <v>350</v>
      </c>
      <c r="D9" s="78">
        <v>112</v>
      </c>
    </row>
    <row r="10" spans="1:6" ht="15.75" customHeight="1" x14ac:dyDescent="0.2">
      <c r="A10" s="23" t="s">
        <v>146</v>
      </c>
      <c r="B10" s="82">
        <f t="shared" si="1"/>
        <v>661</v>
      </c>
      <c r="C10" s="78">
        <v>408</v>
      </c>
      <c r="D10" s="78">
        <v>253</v>
      </c>
    </row>
    <row r="11" spans="1:6" ht="15.75" customHeight="1" x14ac:dyDescent="0.2">
      <c r="A11" s="23" t="s">
        <v>147</v>
      </c>
      <c r="B11" s="82">
        <f t="shared" si="1"/>
        <v>617</v>
      </c>
      <c r="C11" s="78">
        <v>315</v>
      </c>
      <c r="D11" s="78">
        <v>302</v>
      </c>
    </row>
    <row r="12" spans="1:6" ht="15.75" customHeight="1" thickBot="1" x14ac:dyDescent="0.25">
      <c r="A12" s="51" t="s">
        <v>148</v>
      </c>
      <c r="B12" s="83">
        <f t="shared" si="1"/>
        <v>145</v>
      </c>
      <c r="C12" s="80">
        <v>94</v>
      </c>
      <c r="D12" s="80">
        <v>51</v>
      </c>
    </row>
    <row r="13" spans="1:6" x14ac:dyDescent="0.2">
      <c r="A13" s="8"/>
    </row>
    <row r="14" spans="1:6" x14ac:dyDescent="0.2">
      <c r="A14" s="8"/>
      <c r="E14" s="8"/>
      <c r="F14" s="8"/>
    </row>
    <row r="15" spans="1:6" x14ac:dyDescent="0.2">
      <c r="A15" s="8"/>
      <c r="E15" s="8"/>
      <c r="F15" s="8"/>
    </row>
    <row r="16" spans="1:6" ht="15.75" customHeight="1" thickBot="1" x14ac:dyDescent="0.25">
      <c r="A16" s="8"/>
      <c r="E16" s="8"/>
      <c r="F16" s="8"/>
    </row>
    <row r="17" spans="1:6" ht="18.75" customHeight="1" x14ac:dyDescent="0.2">
      <c r="A17" s="350" t="s">
        <v>296</v>
      </c>
      <c r="B17" s="358" t="s">
        <v>345</v>
      </c>
      <c r="C17" s="358"/>
      <c r="D17" s="358"/>
      <c r="E17" s="8"/>
      <c r="F17" s="8"/>
    </row>
    <row r="18" spans="1:6" ht="18.75" customHeight="1" x14ac:dyDescent="0.2">
      <c r="A18" s="355"/>
      <c r="B18" s="160"/>
      <c r="C18" s="160" t="s">
        <v>6</v>
      </c>
      <c r="D18" s="160"/>
      <c r="E18" s="8"/>
      <c r="F18" s="8"/>
    </row>
    <row r="19" spans="1:6" ht="18.75" customHeight="1" thickBot="1" x14ac:dyDescent="0.25">
      <c r="A19" s="355"/>
      <c r="B19" s="161" t="s">
        <v>1</v>
      </c>
      <c r="C19" s="161" t="s">
        <v>8</v>
      </c>
      <c r="D19" s="161" t="s">
        <v>9</v>
      </c>
      <c r="E19" s="8"/>
      <c r="F19" s="8"/>
    </row>
    <row r="20" spans="1:6" ht="15.75" customHeight="1" x14ac:dyDescent="0.2">
      <c r="A20" s="55" t="s">
        <v>1</v>
      </c>
      <c r="B20" s="202">
        <f t="shared" ref="B20:C20" si="2">SUM(B21,B22)</f>
        <v>1</v>
      </c>
      <c r="C20" s="202">
        <f t="shared" si="2"/>
        <v>0.7609810479375696</v>
      </c>
      <c r="D20" s="202">
        <f t="shared" ref="D20" si="3">SUM(D21,D22)</f>
        <v>0.23901895206243035</v>
      </c>
      <c r="E20" s="8"/>
      <c r="F20" s="8"/>
    </row>
    <row r="21" spans="1:6" ht="15.75" customHeight="1" x14ac:dyDescent="0.2">
      <c r="A21" s="345" t="s">
        <v>7</v>
      </c>
      <c r="B21" s="176">
        <f>SUM(C21:D21)</f>
        <v>0.83422519509476034</v>
      </c>
      <c r="C21" s="176">
        <f>C6/$B$5</f>
        <v>0.65585284280936451</v>
      </c>
      <c r="D21" s="176">
        <f>D6/$B$5</f>
        <v>0.17837235228539577</v>
      </c>
      <c r="E21" s="8"/>
      <c r="F21" s="8"/>
    </row>
    <row r="22" spans="1:6" ht="15.75" customHeight="1" x14ac:dyDescent="0.2">
      <c r="A22" s="345" t="s">
        <v>6</v>
      </c>
      <c r="B22" s="176">
        <f>SUM(C22:D22)</f>
        <v>0.16577480490523969</v>
      </c>
      <c r="C22" s="176">
        <f>C7/$B$5</f>
        <v>0.10512820512820513</v>
      </c>
      <c r="D22" s="176">
        <f>D7/$B$5</f>
        <v>6.0646599777034557E-2</v>
      </c>
      <c r="E22" s="8"/>
      <c r="F22" s="8"/>
    </row>
    <row r="23" spans="1:6" x14ac:dyDescent="0.2">
      <c r="A23" s="23" t="s">
        <v>144</v>
      </c>
      <c r="B23" s="176">
        <f>B8/$B$7</f>
        <v>0.10221923335574983</v>
      </c>
      <c r="C23" s="240">
        <f>C8/$B8</f>
        <v>0.80921052631578949</v>
      </c>
      <c r="D23" s="240">
        <f>D8/$B8</f>
        <v>0.19078947368421054</v>
      </c>
      <c r="E23" s="8"/>
      <c r="F23" s="8"/>
    </row>
    <row r="24" spans="1:6" x14ac:dyDescent="0.2">
      <c r="A24" s="23" t="s">
        <v>145</v>
      </c>
      <c r="B24" s="209">
        <f t="shared" ref="B24:B27" si="4">B9/$B$7</f>
        <v>0.31069266980497645</v>
      </c>
      <c r="C24" s="240">
        <f t="shared" ref="C24:D24" si="5">C9/$B9</f>
        <v>0.75757575757575757</v>
      </c>
      <c r="D24" s="240">
        <f t="shared" si="5"/>
        <v>0.24242424242424243</v>
      </c>
    </row>
    <row r="25" spans="1:6" x14ac:dyDescent="0.2">
      <c r="A25" s="23" t="s">
        <v>146</v>
      </c>
      <c r="B25" s="209">
        <f t="shared" si="4"/>
        <v>0.44451916610625419</v>
      </c>
      <c r="C25" s="240">
        <f t="shared" ref="C25:D25" si="6">C10/$B10</f>
        <v>0.61724659606656584</v>
      </c>
      <c r="D25" s="240">
        <f t="shared" si="6"/>
        <v>0.38275340393343421</v>
      </c>
    </row>
    <row r="26" spans="1:6" x14ac:dyDescent="0.2">
      <c r="A26" s="23" t="s">
        <v>147</v>
      </c>
      <c r="B26" s="209">
        <f t="shared" si="4"/>
        <v>0.41492938802958979</v>
      </c>
      <c r="C26" s="240">
        <f t="shared" ref="C26:D26" si="7">C11/$B11</f>
        <v>0.51053484602917343</v>
      </c>
      <c r="D26" s="240">
        <f t="shared" si="7"/>
        <v>0.48946515397082657</v>
      </c>
    </row>
    <row r="27" spans="1:6" ht="13.5" thickBot="1" x14ac:dyDescent="0.25">
      <c r="A27" s="51" t="s">
        <v>148</v>
      </c>
      <c r="B27" s="177">
        <f t="shared" si="4"/>
        <v>9.751176866173504E-2</v>
      </c>
      <c r="C27" s="349">
        <f t="shared" ref="C27:D27" si="8">C12/$B12</f>
        <v>0.64827586206896548</v>
      </c>
      <c r="D27" s="349">
        <f t="shared" si="8"/>
        <v>0.35172413793103446</v>
      </c>
    </row>
    <row r="28" spans="1:6" x14ac:dyDescent="0.2">
      <c r="A28" s="8"/>
    </row>
    <row r="29" spans="1:6" x14ac:dyDescent="0.2">
      <c r="A29" s="8"/>
      <c r="E29" s="8"/>
      <c r="F29" s="8"/>
    </row>
    <row r="30" spans="1:6" x14ac:dyDescent="0.2">
      <c r="A30" s="8"/>
      <c r="E30" s="8"/>
      <c r="F30" s="8"/>
    </row>
    <row r="31" spans="1:6" x14ac:dyDescent="0.2">
      <c r="A31" s="8"/>
      <c r="E31" s="8"/>
      <c r="F31" s="8"/>
    </row>
  </sheetData>
  <mergeCells count="4">
    <mergeCell ref="B3:D3"/>
    <mergeCell ref="A17:A19"/>
    <mergeCell ref="B17:D17"/>
    <mergeCell ref="A3:A4"/>
  </mergeCells>
  <pageMargins left="0.7" right="0.7" top="0.75" bottom="0.75" header="0.3" footer="0.3"/>
  <pageSetup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tabColor theme="5" tint="-0.249977111117893"/>
  </sheetPr>
  <dimension ref="A1:L32"/>
  <sheetViews>
    <sheetView showGridLines="0" zoomScaleNormal="100" workbookViewId="0"/>
  </sheetViews>
  <sheetFormatPr baseColWidth="10" defaultRowHeight="12.75" x14ac:dyDescent="0.2"/>
  <cols>
    <col min="1" max="1" width="31.5703125" style="7" customWidth="1"/>
    <col min="2" max="2" width="11.42578125" style="8" customWidth="1"/>
    <col min="3" max="5" width="13.85546875" style="8" customWidth="1"/>
    <col min="6" max="6" width="0.5703125" style="8" customWidth="1"/>
    <col min="7" max="9" width="13.85546875" style="8" customWidth="1"/>
    <col min="10" max="16384" width="11.42578125" style="7"/>
  </cols>
  <sheetData>
    <row r="1" spans="1:12" ht="16.5" x14ac:dyDescent="0.2">
      <c r="A1" s="3" t="s">
        <v>370</v>
      </c>
      <c r="B1" s="3"/>
      <c r="C1" s="3"/>
      <c r="D1" s="3"/>
      <c r="E1" s="3"/>
      <c r="F1" s="3"/>
      <c r="G1" s="3"/>
      <c r="H1" s="3"/>
      <c r="I1" s="17" t="s">
        <v>349</v>
      </c>
    </row>
    <row r="2" spans="1:12" ht="13.5" thickBot="1" x14ac:dyDescent="0.25">
      <c r="A2" s="6">
        <v>2014</v>
      </c>
    </row>
    <row r="3" spans="1:12" ht="29.25" customHeight="1" x14ac:dyDescent="0.2">
      <c r="A3" s="350" t="s">
        <v>45</v>
      </c>
      <c r="B3" s="352" t="s">
        <v>1</v>
      </c>
      <c r="C3" s="354" t="s">
        <v>193</v>
      </c>
      <c r="D3" s="354"/>
      <c r="E3" s="354"/>
      <c r="F3" s="354"/>
      <c r="G3" s="354"/>
      <c r="H3" s="354"/>
      <c r="I3" s="354"/>
    </row>
    <row r="4" spans="1:12" ht="17.25" customHeight="1" x14ac:dyDescent="0.2">
      <c r="A4" s="355"/>
      <c r="B4" s="356"/>
      <c r="C4" s="363" t="s">
        <v>6</v>
      </c>
      <c r="D4" s="363"/>
      <c r="E4" s="363"/>
      <c r="F4" s="29"/>
      <c r="G4" s="363" t="s">
        <v>7</v>
      </c>
      <c r="H4" s="363"/>
      <c r="I4" s="363"/>
    </row>
    <row r="5" spans="1:12" ht="18.75" customHeight="1" thickBot="1" x14ac:dyDescent="0.25">
      <c r="A5" s="351"/>
      <c r="B5" s="353"/>
      <c r="C5" s="47" t="s">
        <v>1</v>
      </c>
      <c r="D5" s="47" t="s">
        <v>8</v>
      </c>
      <c r="E5" s="47" t="s">
        <v>9</v>
      </c>
      <c r="F5" s="7"/>
      <c r="G5" s="47" t="s">
        <v>1</v>
      </c>
      <c r="H5" s="47" t="s">
        <v>8</v>
      </c>
      <c r="I5" s="47" t="s">
        <v>9</v>
      </c>
    </row>
    <row r="6" spans="1:12" ht="15.75" customHeight="1" x14ac:dyDescent="0.2">
      <c r="A6" s="55" t="s">
        <v>1</v>
      </c>
      <c r="B6" s="76">
        <f>SUM(C6,G6)</f>
        <v>8970</v>
      </c>
      <c r="C6" s="76">
        <f>SUM(D6:E6)</f>
        <v>1487</v>
      </c>
      <c r="D6" s="76">
        <f>SUM(D7:D15)</f>
        <v>943</v>
      </c>
      <c r="E6" s="76">
        <f>SUM(E7:E15)</f>
        <v>544</v>
      </c>
      <c r="F6" s="76"/>
      <c r="G6" s="76">
        <f>SUM(H6:I6)</f>
        <v>7483</v>
      </c>
      <c r="H6" s="76">
        <f>SUM(H7:H15)</f>
        <v>5883</v>
      </c>
      <c r="I6" s="76">
        <f>SUM(I7:I15)</f>
        <v>1600</v>
      </c>
      <c r="L6" s="135"/>
    </row>
    <row r="7" spans="1:12" ht="16.5" customHeight="1" x14ac:dyDescent="0.2">
      <c r="A7" s="23" t="s">
        <v>43</v>
      </c>
      <c r="B7" s="82">
        <f t="shared" ref="B7:B15" si="0">SUM(C7,G7)</f>
        <v>97</v>
      </c>
      <c r="C7" s="82">
        <f t="shared" ref="C7:C13" si="1">SUM(D7,E7)</f>
        <v>11</v>
      </c>
      <c r="D7" s="78">
        <v>7</v>
      </c>
      <c r="E7" s="78">
        <v>4</v>
      </c>
      <c r="F7" s="78"/>
      <c r="G7" s="82">
        <f t="shared" ref="G7:G13" si="2">SUM(H7,I7)</f>
        <v>86</v>
      </c>
      <c r="H7" s="78">
        <v>74</v>
      </c>
      <c r="I7" s="78">
        <v>12</v>
      </c>
      <c r="L7" s="135"/>
    </row>
    <row r="8" spans="1:12" ht="16.5" customHeight="1" x14ac:dyDescent="0.2">
      <c r="A8" s="23" t="s">
        <v>42</v>
      </c>
      <c r="B8" s="82">
        <f t="shared" si="0"/>
        <v>11</v>
      </c>
      <c r="C8" s="82">
        <f t="shared" si="1"/>
        <v>4</v>
      </c>
      <c r="D8" s="78">
        <v>4</v>
      </c>
      <c r="E8" s="78" t="s">
        <v>374</v>
      </c>
      <c r="F8" s="78"/>
      <c r="G8" s="82">
        <f t="shared" si="2"/>
        <v>7</v>
      </c>
      <c r="H8" s="78">
        <v>7</v>
      </c>
      <c r="I8" s="215" t="s">
        <v>374</v>
      </c>
      <c r="L8" s="135"/>
    </row>
    <row r="9" spans="1:12" ht="16.5" customHeight="1" x14ac:dyDescent="0.2">
      <c r="A9" s="23" t="s">
        <v>41</v>
      </c>
      <c r="B9" s="82">
        <f t="shared" si="0"/>
        <v>27</v>
      </c>
      <c r="C9" s="82">
        <f t="shared" si="1"/>
        <v>4</v>
      </c>
      <c r="D9" s="78">
        <v>1</v>
      </c>
      <c r="E9" s="78">
        <v>3</v>
      </c>
      <c r="F9" s="78"/>
      <c r="G9" s="82">
        <f t="shared" si="2"/>
        <v>23</v>
      </c>
      <c r="H9" s="78">
        <v>19</v>
      </c>
      <c r="I9" s="78">
        <v>4</v>
      </c>
      <c r="L9" s="135"/>
    </row>
    <row r="10" spans="1:12" ht="16.5" customHeight="1" x14ac:dyDescent="0.2">
      <c r="A10" s="23" t="s">
        <v>40</v>
      </c>
      <c r="B10" s="82">
        <f t="shared" si="0"/>
        <v>56</v>
      </c>
      <c r="C10" s="82">
        <f t="shared" si="1"/>
        <v>7</v>
      </c>
      <c r="D10" s="78">
        <v>6</v>
      </c>
      <c r="E10" s="78">
        <v>1</v>
      </c>
      <c r="F10" s="79"/>
      <c r="G10" s="82">
        <f t="shared" si="2"/>
        <v>49</v>
      </c>
      <c r="H10" s="78">
        <v>41</v>
      </c>
      <c r="I10" s="78">
        <v>8</v>
      </c>
      <c r="L10" s="135"/>
    </row>
    <row r="11" spans="1:12" ht="16.5" customHeight="1" x14ac:dyDescent="0.2">
      <c r="A11" s="23" t="s">
        <v>39</v>
      </c>
      <c r="B11" s="82">
        <f t="shared" si="0"/>
        <v>134</v>
      </c>
      <c r="C11" s="82">
        <f t="shared" si="1"/>
        <v>19</v>
      </c>
      <c r="D11" s="78">
        <v>14</v>
      </c>
      <c r="E11" s="78">
        <v>5</v>
      </c>
      <c r="F11" s="78"/>
      <c r="G11" s="82">
        <f t="shared" si="2"/>
        <v>115</v>
      </c>
      <c r="H11" s="78">
        <v>98</v>
      </c>
      <c r="I11" s="78">
        <v>17</v>
      </c>
      <c r="L11" s="135"/>
    </row>
    <row r="12" spans="1:12" ht="16.5" customHeight="1" x14ac:dyDescent="0.2">
      <c r="A12" s="23" t="s">
        <v>38</v>
      </c>
      <c r="B12" s="82">
        <f t="shared" si="0"/>
        <v>884</v>
      </c>
      <c r="C12" s="82">
        <f t="shared" si="1"/>
        <v>160</v>
      </c>
      <c r="D12" s="78">
        <v>95</v>
      </c>
      <c r="E12" s="78">
        <v>65</v>
      </c>
      <c r="F12" s="78"/>
      <c r="G12" s="82">
        <f t="shared" si="2"/>
        <v>724</v>
      </c>
      <c r="H12" s="78">
        <v>530</v>
      </c>
      <c r="I12" s="78">
        <v>194</v>
      </c>
      <c r="L12" s="135"/>
    </row>
    <row r="13" spans="1:12" ht="16.5" customHeight="1" x14ac:dyDescent="0.2">
      <c r="A13" s="23" t="s">
        <v>37</v>
      </c>
      <c r="B13" s="82">
        <f t="shared" si="0"/>
        <v>384</v>
      </c>
      <c r="C13" s="82">
        <f t="shared" si="1"/>
        <v>76</v>
      </c>
      <c r="D13" s="78">
        <v>41</v>
      </c>
      <c r="E13" s="78">
        <v>35</v>
      </c>
      <c r="F13" s="78"/>
      <c r="G13" s="82">
        <f t="shared" si="2"/>
        <v>308</v>
      </c>
      <c r="H13" s="78">
        <v>224</v>
      </c>
      <c r="I13" s="78">
        <v>84</v>
      </c>
      <c r="L13" s="135"/>
    </row>
    <row r="14" spans="1:12" ht="16.5" customHeight="1" x14ac:dyDescent="0.2">
      <c r="A14" s="23" t="s">
        <v>36</v>
      </c>
      <c r="B14" s="82">
        <f t="shared" si="0"/>
        <v>4174</v>
      </c>
      <c r="C14" s="82">
        <f>SUM(D14,E14)</f>
        <v>635</v>
      </c>
      <c r="D14" s="78">
        <v>428</v>
      </c>
      <c r="E14" s="78">
        <v>207</v>
      </c>
      <c r="F14" s="78"/>
      <c r="G14" s="82">
        <f>SUM(H14,I14)</f>
        <v>3539</v>
      </c>
      <c r="H14" s="78">
        <v>2834</v>
      </c>
      <c r="I14" s="78">
        <v>705</v>
      </c>
      <c r="L14" s="135"/>
    </row>
    <row r="15" spans="1:12" ht="16.5" customHeight="1" thickBot="1" x14ac:dyDescent="0.25">
      <c r="A15" s="51" t="s">
        <v>16</v>
      </c>
      <c r="B15" s="83">
        <f t="shared" si="0"/>
        <v>3203</v>
      </c>
      <c r="C15" s="83">
        <f>SUM(D15:E15)</f>
        <v>571</v>
      </c>
      <c r="D15" s="80">
        <v>347</v>
      </c>
      <c r="E15" s="80">
        <v>224</v>
      </c>
      <c r="F15" s="80"/>
      <c r="G15" s="83">
        <f>SUM(H15:I15)</f>
        <v>2632</v>
      </c>
      <c r="H15" s="80">
        <v>2056</v>
      </c>
      <c r="I15" s="80">
        <v>576</v>
      </c>
      <c r="L15" s="135"/>
    </row>
    <row r="16" spans="1:12" x14ac:dyDescent="0.2">
      <c r="A16" s="8"/>
    </row>
    <row r="17" spans="1:9" x14ac:dyDescent="0.2">
      <c r="A17" s="8"/>
    </row>
    <row r="18" spans="1:9" x14ac:dyDescent="0.2">
      <c r="A18" s="8"/>
    </row>
    <row r="19" spans="1:9" ht="13.5" thickBot="1" x14ac:dyDescent="0.25">
      <c r="A19" s="8"/>
    </row>
    <row r="20" spans="1:9" ht="18" customHeight="1" x14ac:dyDescent="0.2">
      <c r="A20" s="350" t="s">
        <v>45</v>
      </c>
      <c r="B20" s="352" t="s">
        <v>1</v>
      </c>
      <c r="C20" s="354" t="s">
        <v>193</v>
      </c>
      <c r="D20" s="354"/>
      <c r="E20" s="354"/>
      <c r="F20" s="354"/>
      <c r="G20" s="354"/>
      <c r="H20" s="354"/>
      <c r="I20" s="354"/>
    </row>
    <row r="21" spans="1:9" ht="18" customHeight="1" x14ac:dyDescent="0.2">
      <c r="A21" s="355"/>
      <c r="B21" s="356"/>
      <c r="C21" s="363" t="s">
        <v>6</v>
      </c>
      <c r="D21" s="363"/>
      <c r="E21" s="363"/>
      <c r="F21" s="29"/>
      <c r="G21" s="363" t="s">
        <v>7</v>
      </c>
      <c r="H21" s="363"/>
      <c r="I21" s="363"/>
    </row>
    <row r="22" spans="1:9" ht="18" customHeight="1" thickBot="1" x14ac:dyDescent="0.25">
      <c r="A22" s="351"/>
      <c r="B22" s="353"/>
      <c r="C22" s="47" t="s">
        <v>1</v>
      </c>
      <c r="D22" s="47" t="s">
        <v>8</v>
      </c>
      <c r="E22" s="47" t="s">
        <v>9</v>
      </c>
      <c r="F22" s="7"/>
      <c r="G22" s="47" t="s">
        <v>1</v>
      </c>
      <c r="H22" s="47" t="s">
        <v>8</v>
      </c>
      <c r="I22" s="47" t="s">
        <v>9</v>
      </c>
    </row>
    <row r="23" spans="1:9" ht="17.25" customHeight="1" x14ac:dyDescent="0.2">
      <c r="A23" s="55" t="s">
        <v>1</v>
      </c>
      <c r="B23" s="202">
        <f>SUM(C23,G23)</f>
        <v>1</v>
      </c>
      <c r="C23" s="208">
        <f>C6/$B$6</f>
        <v>0.16577480490523969</v>
      </c>
      <c r="D23" s="202">
        <f t="shared" ref="D23:F24" si="3">D6/$B$6</f>
        <v>0.10512820512820513</v>
      </c>
      <c r="E23" s="202">
        <f t="shared" si="3"/>
        <v>6.0646599777034557E-2</v>
      </c>
      <c r="F23" s="202">
        <f t="shared" si="3"/>
        <v>0</v>
      </c>
      <c r="G23" s="202">
        <f>G6/$B$6</f>
        <v>0.83422519509476034</v>
      </c>
      <c r="H23" s="202">
        <f t="shared" ref="H23:I23" si="4">H6/$B$6</f>
        <v>0.65585284280936451</v>
      </c>
      <c r="I23" s="202">
        <f t="shared" si="4"/>
        <v>0.17837235228539577</v>
      </c>
    </row>
    <row r="24" spans="1:9" ht="17.25" customHeight="1" x14ac:dyDescent="0.2">
      <c r="A24" s="23" t="s">
        <v>43</v>
      </c>
      <c r="B24" s="176">
        <f t="shared" ref="B24:B32" si="5">SUM(C24,G24)</f>
        <v>1.0813823857302118E-2</v>
      </c>
      <c r="C24" s="176">
        <f t="shared" ref="C24:E32" si="6">C7/$B$6</f>
        <v>1.2263099219620959E-3</v>
      </c>
      <c r="D24" s="172">
        <f t="shared" si="3"/>
        <v>7.8037904124860652E-4</v>
      </c>
      <c r="E24" s="172">
        <f t="shared" si="3"/>
        <v>4.4593088071348942E-4</v>
      </c>
      <c r="F24" s="78"/>
      <c r="G24" s="176">
        <f t="shared" ref="G24:I24" si="7">G7/$B$6</f>
        <v>9.5875139353400231E-3</v>
      </c>
      <c r="H24" s="172">
        <f t="shared" si="7"/>
        <v>8.2497212931995547E-3</v>
      </c>
      <c r="I24" s="172">
        <f t="shared" si="7"/>
        <v>1.3377926421404682E-3</v>
      </c>
    </row>
    <row r="25" spans="1:9" ht="17.25" customHeight="1" x14ac:dyDescent="0.2">
      <c r="A25" s="23" t="s">
        <v>42</v>
      </c>
      <c r="B25" s="176">
        <f t="shared" si="5"/>
        <v>1.2263099219620959E-3</v>
      </c>
      <c r="C25" s="210">
        <f t="shared" si="6"/>
        <v>4.4593088071348942E-4</v>
      </c>
      <c r="D25" s="212">
        <f t="shared" si="6"/>
        <v>4.4593088071348942E-4</v>
      </c>
      <c r="E25" s="78" t="s">
        <v>374</v>
      </c>
      <c r="F25" s="78"/>
      <c r="G25" s="210">
        <f t="shared" ref="G25:H25" si="8">G8/$B$6</f>
        <v>7.8037904124860652E-4</v>
      </c>
      <c r="H25" s="212">
        <f t="shared" si="8"/>
        <v>7.8037904124860652E-4</v>
      </c>
      <c r="I25" s="78" t="s">
        <v>374</v>
      </c>
    </row>
    <row r="26" spans="1:9" ht="17.25" customHeight="1" x14ac:dyDescent="0.2">
      <c r="A26" s="23" t="s">
        <v>41</v>
      </c>
      <c r="B26" s="176">
        <f t="shared" si="5"/>
        <v>3.0100334448160534E-3</v>
      </c>
      <c r="C26" s="210">
        <f t="shared" si="6"/>
        <v>4.4593088071348942E-4</v>
      </c>
      <c r="D26" s="212">
        <f t="shared" si="6"/>
        <v>1.1148272017837236E-4</v>
      </c>
      <c r="E26" s="212">
        <f t="shared" si="6"/>
        <v>3.3444816053511704E-4</v>
      </c>
      <c r="F26" s="78"/>
      <c r="G26" s="176">
        <f t="shared" ref="G26:I32" si="9">G9/$B$6</f>
        <v>2.5641025641025641E-3</v>
      </c>
      <c r="H26" s="172">
        <f t="shared" si="9"/>
        <v>2.1181716833890748E-3</v>
      </c>
      <c r="I26" s="212">
        <f t="shared" si="9"/>
        <v>4.4593088071348942E-4</v>
      </c>
    </row>
    <row r="27" spans="1:9" ht="17.25" customHeight="1" x14ac:dyDescent="0.2">
      <c r="A27" s="23" t="s">
        <v>40</v>
      </c>
      <c r="B27" s="176">
        <f t="shared" si="5"/>
        <v>6.2430323299888513E-3</v>
      </c>
      <c r="C27" s="176">
        <f t="shared" si="6"/>
        <v>7.8037904124860652E-4</v>
      </c>
      <c r="D27" s="172">
        <f t="shared" si="6"/>
        <v>6.6889632107023408E-4</v>
      </c>
      <c r="E27" s="212">
        <f t="shared" ref="E27" si="10">E10/$B$6</f>
        <v>1.1148272017837236E-4</v>
      </c>
      <c r="F27" s="79"/>
      <c r="G27" s="176">
        <f t="shared" ref="G27:H27" si="11">G10/$B$6</f>
        <v>5.4626532887402449E-3</v>
      </c>
      <c r="H27" s="172">
        <f t="shared" si="11"/>
        <v>4.5707915273132662E-3</v>
      </c>
      <c r="I27" s="172">
        <f t="shared" si="9"/>
        <v>8.9186176142697885E-4</v>
      </c>
    </row>
    <row r="28" spans="1:9" ht="17.25" customHeight="1" x14ac:dyDescent="0.2">
      <c r="A28" s="23" t="s">
        <v>39</v>
      </c>
      <c r="B28" s="176">
        <f t="shared" si="5"/>
        <v>1.4938684503901895E-2</v>
      </c>
      <c r="C28" s="176">
        <f t="shared" si="6"/>
        <v>2.1181716833890748E-3</v>
      </c>
      <c r="D28" s="172">
        <f t="shared" si="6"/>
        <v>1.560758082497213E-3</v>
      </c>
      <c r="E28" s="172">
        <f t="shared" ref="E28" si="12">E11/$B$6</f>
        <v>5.5741360089186175E-4</v>
      </c>
      <c r="F28" s="78"/>
      <c r="G28" s="176">
        <f t="shared" ref="G28:H28" si="13">G11/$B$6</f>
        <v>1.282051282051282E-2</v>
      </c>
      <c r="H28" s="172">
        <f t="shared" si="13"/>
        <v>1.092530657748049E-2</v>
      </c>
      <c r="I28" s="172">
        <f t="shared" si="9"/>
        <v>1.8952062430323299E-3</v>
      </c>
    </row>
    <row r="29" spans="1:9" ht="17.25" customHeight="1" x14ac:dyDescent="0.2">
      <c r="A29" s="23" t="s">
        <v>38</v>
      </c>
      <c r="B29" s="176">
        <f t="shared" si="5"/>
        <v>9.8550724637681164E-2</v>
      </c>
      <c r="C29" s="176">
        <f t="shared" si="6"/>
        <v>1.7837235228539576E-2</v>
      </c>
      <c r="D29" s="172">
        <f t="shared" si="6"/>
        <v>1.0590858416945374E-2</v>
      </c>
      <c r="E29" s="172">
        <f t="shared" ref="E29" si="14">E12/$B$6</f>
        <v>7.246376811594203E-3</v>
      </c>
      <c r="F29" s="78"/>
      <c r="G29" s="176">
        <f t="shared" ref="G29:H29" si="15">G12/$B$6</f>
        <v>8.0713489409141581E-2</v>
      </c>
      <c r="H29" s="172">
        <f t="shared" si="15"/>
        <v>5.9085841694537344E-2</v>
      </c>
      <c r="I29" s="172">
        <f t="shared" si="9"/>
        <v>2.1627647714604237E-2</v>
      </c>
    </row>
    <row r="30" spans="1:9" ht="17.25" customHeight="1" x14ac:dyDescent="0.2">
      <c r="A30" s="23" t="s">
        <v>37</v>
      </c>
      <c r="B30" s="176">
        <f t="shared" si="5"/>
        <v>4.2809364548494981E-2</v>
      </c>
      <c r="C30" s="176">
        <f t="shared" si="6"/>
        <v>8.4726867335562991E-3</v>
      </c>
      <c r="D30" s="172">
        <f t="shared" si="6"/>
        <v>4.5707915273132662E-3</v>
      </c>
      <c r="E30" s="172">
        <f t="shared" ref="E30" si="16">E13/$B$6</f>
        <v>3.9018952062430325E-3</v>
      </c>
      <c r="F30" s="78"/>
      <c r="G30" s="176">
        <f t="shared" ref="G30:H30" si="17">G13/$B$6</f>
        <v>3.4336677814938682E-2</v>
      </c>
      <c r="H30" s="172">
        <f t="shared" si="17"/>
        <v>2.4972129319955409E-2</v>
      </c>
      <c r="I30" s="172">
        <f t="shared" si="9"/>
        <v>9.3645484949832769E-3</v>
      </c>
    </row>
    <row r="31" spans="1:9" ht="17.25" customHeight="1" x14ac:dyDescent="0.2">
      <c r="A31" s="23" t="s">
        <v>36</v>
      </c>
      <c r="B31" s="176">
        <f t="shared" si="5"/>
        <v>0.46532887402452616</v>
      </c>
      <c r="C31" s="209">
        <f t="shared" si="6"/>
        <v>7.0791527313266447E-2</v>
      </c>
      <c r="D31" s="172">
        <f t="shared" si="6"/>
        <v>4.7714604236343369E-2</v>
      </c>
      <c r="E31" s="172">
        <f t="shared" ref="E31" si="18">E14/$B$6</f>
        <v>2.3076923076923078E-2</v>
      </c>
      <c r="F31" s="78"/>
      <c r="G31" s="176">
        <f t="shared" ref="G31:H31" si="19">G14/$B$6</f>
        <v>0.39453734671125973</v>
      </c>
      <c r="H31" s="172">
        <f t="shared" si="19"/>
        <v>0.31594202898550727</v>
      </c>
      <c r="I31" s="172">
        <f t="shared" si="9"/>
        <v>7.8595317725752512E-2</v>
      </c>
    </row>
    <row r="32" spans="1:9" ht="17.25" customHeight="1" thickBot="1" x14ac:dyDescent="0.25">
      <c r="A32" s="51" t="s">
        <v>16</v>
      </c>
      <c r="B32" s="177">
        <f t="shared" si="5"/>
        <v>0.35707915273132662</v>
      </c>
      <c r="C32" s="177">
        <f t="shared" si="6"/>
        <v>6.3656633221850611E-2</v>
      </c>
      <c r="D32" s="174">
        <f t="shared" si="6"/>
        <v>3.8684503901895206E-2</v>
      </c>
      <c r="E32" s="174">
        <f t="shared" ref="E32" si="20">E15/$B$6</f>
        <v>2.4972129319955409E-2</v>
      </c>
      <c r="F32" s="80"/>
      <c r="G32" s="177">
        <f t="shared" ref="G32:H32" si="21">G15/$B$6</f>
        <v>0.29342251950947601</v>
      </c>
      <c r="H32" s="174">
        <f t="shared" si="21"/>
        <v>0.22920847268673356</v>
      </c>
      <c r="I32" s="174">
        <f t="shared" si="9"/>
        <v>6.4214046822742468E-2</v>
      </c>
    </row>
  </sheetData>
  <mergeCells count="10">
    <mergeCell ref="A3:A5"/>
    <mergeCell ref="B3:B5"/>
    <mergeCell ref="C3:I3"/>
    <mergeCell ref="C4:E4"/>
    <mergeCell ref="G4:I4"/>
    <mergeCell ref="A20:A22"/>
    <mergeCell ref="B20:B22"/>
    <mergeCell ref="C20:I20"/>
    <mergeCell ref="C21:E21"/>
    <mergeCell ref="G21:I21"/>
  </mergeCells>
  <pageMargins left="0.7" right="0.7" top="0.75" bottom="0.75" header="0.3" footer="0.3"/>
  <pageSetup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tabColor rgb="FF93FFFF"/>
  </sheetPr>
  <dimension ref="A1:M16"/>
  <sheetViews>
    <sheetView showGridLines="0" zoomScaleNormal="100" workbookViewId="0"/>
  </sheetViews>
  <sheetFormatPr baseColWidth="10" defaultRowHeight="12.75" x14ac:dyDescent="0.2"/>
  <cols>
    <col min="1" max="1" width="50.85546875" style="7" customWidth="1"/>
    <col min="2" max="2" width="11.42578125" style="7" customWidth="1"/>
    <col min="3" max="3" width="11.42578125" style="8" customWidth="1"/>
    <col min="4" max="5" width="13.28515625" style="8" customWidth="1"/>
    <col min="6" max="6" width="0.5703125" style="8" customWidth="1"/>
    <col min="7" max="7" width="11.42578125" style="8" customWidth="1"/>
    <col min="8" max="9" width="13.28515625" style="8" customWidth="1"/>
    <col min="10" max="10" width="0.5703125" style="8" customWidth="1"/>
    <col min="11" max="11" width="11.42578125" style="8" customWidth="1"/>
    <col min="12" max="13" width="13.28515625" style="8" customWidth="1"/>
    <col min="14" max="16384" width="11.42578125" style="7"/>
  </cols>
  <sheetData>
    <row r="1" spans="1:13" ht="16.5" x14ac:dyDescent="0.2">
      <c r="A1" s="3" t="s">
        <v>362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17" t="s">
        <v>151</v>
      </c>
    </row>
    <row r="2" spans="1:13" ht="13.5" thickBot="1" x14ac:dyDescent="0.25">
      <c r="A2" s="6">
        <v>2014</v>
      </c>
      <c r="B2" s="6"/>
    </row>
    <row r="3" spans="1:13" ht="21" customHeight="1" x14ac:dyDescent="0.2">
      <c r="A3" s="350" t="s">
        <v>152</v>
      </c>
      <c r="B3" s="350" t="s">
        <v>1</v>
      </c>
      <c r="C3" s="358" t="s">
        <v>6</v>
      </c>
      <c r="D3" s="358"/>
      <c r="E3" s="358"/>
      <c r="F3" s="41"/>
      <c r="G3" s="358" t="s">
        <v>7</v>
      </c>
      <c r="H3" s="358"/>
      <c r="I3" s="358"/>
      <c r="J3" s="41"/>
      <c r="K3" s="358" t="s">
        <v>346</v>
      </c>
      <c r="L3" s="358"/>
      <c r="M3" s="358"/>
    </row>
    <row r="4" spans="1:13" ht="30" customHeight="1" thickBot="1" x14ac:dyDescent="0.25">
      <c r="A4" s="351"/>
      <c r="B4" s="351"/>
      <c r="C4" s="156" t="s">
        <v>1</v>
      </c>
      <c r="D4" s="157" t="s">
        <v>8</v>
      </c>
      <c r="E4" s="157" t="s">
        <v>9</v>
      </c>
      <c r="F4" s="40"/>
      <c r="G4" s="156" t="s">
        <v>1</v>
      </c>
      <c r="H4" s="157" t="s">
        <v>8</v>
      </c>
      <c r="I4" s="157" t="s">
        <v>9</v>
      </c>
      <c r="J4" s="40"/>
      <c r="K4" s="156" t="s">
        <v>1</v>
      </c>
      <c r="L4" s="157" t="s">
        <v>8</v>
      </c>
      <c r="M4" s="157" t="s">
        <v>9</v>
      </c>
    </row>
    <row r="5" spans="1:13" ht="17.25" customHeight="1" x14ac:dyDescent="0.2">
      <c r="A5" s="49" t="s">
        <v>153</v>
      </c>
      <c r="B5" s="100">
        <f>SUM(C5,G5,K5)</f>
        <v>8970</v>
      </c>
      <c r="C5" s="100">
        <f>SUM(D5,E5)</f>
        <v>1798</v>
      </c>
      <c r="D5" s="121">
        <v>1213</v>
      </c>
      <c r="E5" s="121">
        <v>585</v>
      </c>
      <c r="F5" s="116"/>
      <c r="G5" s="100">
        <f>SUM(H5,I5)</f>
        <v>7164</v>
      </c>
      <c r="H5" s="121">
        <v>5608</v>
      </c>
      <c r="I5" s="121">
        <v>1556</v>
      </c>
      <c r="J5" s="116"/>
      <c r="K5" s="100">
        <f>SUM(L5,M5)</f>
        <v>8</v>
      </c>
      <c r="L5" s="121">
        <v>5</v>
      </c>
      <c r="M5" s="121">
        <v>3</v>
      </c>
    </row>
    <row r="6" spans="1:13" ht="30.75" customHeight="1" x14ac:dyDescent="0.2">
      <c r="A6" s="23" t="s">
        <v>154</v>
      </c>
      <c r="B6" s="102">
        <f t="shared" ref="B6:B7" si="0">SUM(C6,G6,K6)</f>
        <v>8970</v>
      </c>
      <c r="C6" s="102">
        <f>SUM(D6,E6)</f>
        <v>904</v>
      </c>
      <c r="D6" s="10">
        <v>663</v>
      </c>
      <c r="E6" s="10">
        <v>241</v>
      </c>
      <c r="F6" s="117"/>
      <c r="G6" s="102">
        <f>SUM(H6,I6)</f>
        <v>8058</v>
      </c>
      <c r="H6" s="10">
        <v>6158</v>
      </c>
      <c r="I6" s="10">
        <v>1900</v>
      </c>
      <c r="J6" s="117"/>
      <c r="K6" s="102">
        <f>SUM(L6,M6)</f>
        <v>8</v>
      </c>
      <c r="L6" s="10">
        <v>5</v>
      </c>
      <c r="M6" s="10">
        <v>3</v>
      </c>
    </row>
    <row r="7" spans="1:13" ht="21.75" customHeight="1" thickBot="1" x14ac:dyDescent="0.25">
      <c r="A7" s="51" t="s">
        <v>155</v>
      </c>
      <c r="B7" s="119">
        <f t="shared" si="0"/>
        <v>8970</v>
      </c>
      <c r="C7" s="119">
        <f>SUM(D7,E7)</f>
        <v>1235</v>
      </c>
      <c r="D7" s="57">
        <v>859</v>
      </c>
      <c r="E7" s="57">
        <v>376</v>
      </c>
      <c r="F7" s="118"/>
      <c r="G7" s="119">
        <f>SUM(H7,I7)</f>
        <v>7727</v>
      </c>
      <c r="H7" s="57">
        <v>5962</v>
      </c>
      <c r="I7" s="57">
        <v>1765</v>
      </c>
      <c r="J7" s="118"/>
      <c r="K7" s="119">
        <f>SUM(L7,M7)</f>
        <v>8</v>
      </c>
      <c r="L7" s="57">
        <v>5</v>
      </c>
      <c r="M7" s="57">
        <v>3</v>
      </c>
    </row>
    <row r="11" spans="1:13" ht="13.5" thickBot="1" x14ac:dyDescent="0.25"/>
    <row r="12" spans="1:13" ht="18.75" customHeight="1" x14ac:dyDescent="0.2">
      <c r="A12" s="350" t="s">
        <v>152</v>
      </c>
      <c r="B12" s="350" t="s">
        <v>1</v>
      </c>
      <c r="C12" s="358" t="s">
        <v>6</v>
      </c>
      <c r="D12" s="358"/>
      <c r="E12" s="358"/>
      <c r="F12" s="41"/>
      <c r="G12" s="358" t="s">
        <v>7</v>
      </c>
      <c r="H12" s="358"/>
      <c r="I12" s="358"/>
      <c r="J12" s="41"/>
      <c r="K12" s="358" t="s">
        <v>346</v>
      </c>
      <c r="L12" s="358"/>
      <c r="M12" s="358"/>
    </row>
    <row r="13" spans="1:13" ht="18.75" customHeight="1" thickBot="1" x14ac:dyDescent="0.25">
      <c r="A13" s="351"/>
      <c r="B13" s="351"/>
      <c r="C13" s="156" t="s">
        <v>1</v>
      </c>
      <c r="D13" s="157" t="s">
        <v>8</v>
      </c>
      <c r="E13" s="157" t="s">
        <v>9</v>
      </c>
      <c r="F13" s="40"/>
      <c r="G13" s="156" t="s">
        <v>1</v>
      </c>
      <c r="H13" s="157" t="s">
        <v>8</v>
      </c>
      <c r="I13" s="157" t="s">
        <v>9</v>
      </c>
      <c r="J13" s="40"/>
      <c r="K13" s="156" t="s">
        <v>1</v>
      </c>
      <c r="L13" s="157" t="s">
        <v>8</v>
      </c>
      <c r="M13" s="157" t="s">
        <v>9</v>
      </c>
    </row>
    <row r="14" spans="1:13" ht="18" customHeight="1" x14ac:dyDescent="0.2">
      <c r="A14" s="49" t="s">
        <v>153</v>
      </c>
      <c r="B14" s="241">
        <f>SUM(C14,G14,K14)</f>
        <v>1</v>
      </c>
      <c r="C14" s="290">
        <f>C5/$B$5</f>
        <v>0.2004459308807135</v>
      </c>
      <c r="D14" s="286">
        <f>D5/$B$5</f>
        <v>0.13522853957636566</v>
      </c>
      <c r="E14" s="286">
        <f>E5/$B$5</f>
        <v>6.5217391304347824E-2</v>
      </c>
      <c r="F14" s="116"/>
      <c r="G14" s="241">
        <f>G5/$B$5</f>
        <v>0.79866220735785953</v>
      </c>
      <c r="H14" s="286">
        <f>H5/$B$5</f>
        <v>0.6251950947603121</v>
      </c>
      <c r="I14" s="286">
        <f>I5/$B$5</f>
        <v>0.17346711259754738</v>
      </c>
      <c r="J14" s="116"/>
      <c r="K14" s="241">
        <f>K5/$B$5</f>
        <v>8.9186176142697885E-4</v>
      </c>
      <c r="L14" s="286">
        <f>L5/$B$5</f>
        <v>5.5741360089186175E-4</v>
      </c>
      <c r="M14" s="288">
        <f>M5/$B$5</f>
        <v>3.3444816053511704E-4</v>
      </c>
    </row>
    <row r="15" spans="1:13" ht="28.5" customHeight="1" x14ac:dyDescent="0.2">
      <c r="A15" s="23" t="s">
        <v>154</v>
      </c>
      <c r="B15" s="261">
        <f t="shared" ref="B15:B16" si="1">SUM(C15,G15,K15)</f>
        <v>1</v>
      </c>
      <c r="C15" s="266">
        <f t="shared" ref="C15:D16" si="2">C6/$B$5</f>
        <v>0.10078037904124861</v>
      </c>
      <c r="D15" s="262">
        <f t="shared" si="2"/>
        <v>7.3913043478260873E-2</v>
      </c>
      <c r="E15" s="262">
        <f t="shared" ref="E15" si="3">E6/$B$5</f>
        <v>2.6867335562987735E-2</v>
      </c>
      <c r="F15" s="117"/>
      <c r="G15" s="261">
        <f t="shared" ref="G15:I16" si="4">G6/$B$5</f>
        <v>0.89832775919732444</v>
      </c>
      <c r="H15" s="262">
        <f t="shared" si="4"/>
        <v>0.68651059085841692</v>
      </c>
      <c r="I15" s="262">
        <f t="shared" si="4"/>
        <v>0.21181716833890746</v>
      </c>
      <c r="J15" s="117"/>
      <c r="K15" s="261">
        <f t="shared" ref="K15:M15" si="5">K6/$B$5</f>
        <v>8.9186176142697885E-4</v>
      </c>
      <c r="L15" s="262">
        <f t="shared" si="5"/>
        <v>5.5741360089186175E-4</v>
      </c>
      <c r="M15" s="260">
        <f t="shared" si="5"/>
        <v>3.3444816053511704E-4</v>
      </c>
    </row>
    <row r="16" spans="1:13" ht="24.75" customHeight="1" thickBot="1" x14ac:dyDescent="0.25">
      <c r="A16" s="51" t="s">
        <v>155</v>
      </c>
      <c r="B16" s="264">
        <f t="shared" si="1"/>
        <v>0.99999999999999989</v>
      </c>
      <c r="C16" s="291">
        <f t="shared" si="2"/>
        <v>0.13768115942028986</v>
      </c>
      <c r="D16" s="287">
        <f t="shared" si="2"/>
        <v>9.5763656633221853E-2</v>
      </c>
      <c r="E16" s="287">
        <f t="shared" ref="E16" si="6">E7/$B$5</f>
        <v>4.1917502787068003E-2</v>
      </c>
      <c r="F16" s="118"/>
      <c r="G16" s="264">
        <f t="shared" ref="G16:H16" si="7">G7/$B$5</f>
        <v>0.86142697881828312</v>
      </c>
      <c r="H16" s="287">
        <f t="shared" si="7"/>
        <v>0.66465997770345597</v>
      </c>
      <c r="I16" s="287">
        <f t="shared" si="4"/>
        <v>0.1967670011148272</v>
      </c>
      <c r="J16" s="118"/>
      <c r="K16" s="264">
        <f t="shared" ref="K16:M16" si="8">K7/$B$5</f>
        <v>8.9186176142697885E-4</v>
      </c>
      <c r="L16" s="287">
        <f t="shared" si="8"/>
        <v>5.5741360089186175E-4</v>
      </c>
      <c r="M16" s="289">
        <f t="shared" si="8"/>
        <v>3.3444816053511704E-4</v>
      </c>
    </row>
  </sheetData>
  <mergeCells count="10">
    <mergeCell ref="C3:E3"/>
    <mergeCell ref="K3:M3"/>
    <mergeCell ref="G3:I3"/>
    <mergeCell ref="B3:B4"/>
    <mergeCell ref="A3:A4"/>
    <mergeCell ref="A12:A13"/>
    <mergeCell ref="B12:B13"/>
    <mergeCell ref="C12:E12"/>
    <mergeCell ref="G12:I12"/>
    <mergeCell ref="K12:M12"/>
  </mergeCells>
  <pageMargins left="0.7" right="0.7" top="0.75" bottom="0.75" header="0.3" footer="0.3"/>
  <pageSetup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tabColor rgb="FF93FFFF"/>
  </sheetPr>
  <dimension ref="A1:Q18"/>
  <sheetViews>
    <sheetView showGridLines="0" zoomScaleNormal="100" workbookViewId="0"/>
  </sheetViews>
  <sheetFormatPr baseColWidth="10" defaultRowHeight="12.75" x14ac:dyDescent="0.2"/>
  <cols>
    <col min="1" max="1" width="42.7109375" style="7" customWidth="1"/>
    <col min="2" max="2" width="12.85546875" style="7" customWidth="1"/>
    <col min="3" max="5" width="11.7109375" style="8" customWidth="1"/>
    <col min="6" max="6" width="0.5703125" style="8" customWidth="1"/>
    <col min="7" max="9" width="11.7109375" style="8" customWidth="1"/>
    <col min="10" max="10" width="0.5703125" style="8" customWidth="1"/>
    <col min="11" max="13" width="11.7109375" style="8" customWidth="1"/>
    <col min="14" max="14" width="0.5703125" style="8" customWidth="1"/>
    <col min="15" max="17" width="11.7109375" style="8" customWidth="1"/>
    <col min="18" max="16384" width="11.42578125" style="7"/>
  </cols>
  <sheetData>
    <row r="1" spans="1:17" ht="16.5" x14ac:dyDescent="0.2">
      <c r="A1" s="3" t="s">
        <v>325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17" t="s">
        <v>156</v>
      </c>
    </row>
    <row r="2" spans="1:17" ht="13.5" thickBot="1" x14ac:dyDescent="0.25">
      <c r="A2" s="6">
        <v>2014</v>
      </c>
      <c r="B2" s="6"/>
    </row>
    <row r="3" spans="1:17" ht="21.75" customHeight="1" x14ac:dyDescent="0.2">
      <c r="A3" s="350" t="s">
        <v>160</v>
      </c>
      <c r="B3" s="350" t="s">
        <v>1</v>
      </c>
      <c r="C3" s="358" t="s">
        <v>6</v>
      </c>
      <c r="D3" s="358"/>
      <c r="E3" s="358"/>
      <c r="F3" s="41"/>
      <c r="G3" s="358" t="s">
        <v>7</v>
      </c>
      <c r="H3" s="358"/>
      <c r="I3" s="358"/>
      <c r="J3" s="41"/>
      <c r="K3" s="358" t="s">
        <v>162</v>
      </c>
      <c r="L3" s="358"/>
      <c r="M3" s="358"/>
      <c r="N3" s="41"/>
      <c r="O3" s="358" t="s">
        <v>346</v>
      </c>
      <c r="P3" s="358"/>
      <c r="Q3" s="358"/>
    </row>
    <row r="4" spans="1:17" ht="30" customHeight="1" thickBot="1" x14ac:dyDescent="0.25">
      <c r="A4" s="351"/>
      <c r="B4" s="351"/>
      <c r="C4" s="94" t="s">
        <v>1</v>
      </c>
      <c r="D4" s="94" t="s">
        <v>8</v>
      </c>
      <c r="E4" s="94" t="s">
        <v>9</v>
      </c>
      <c r="F4" s="40"/>
      <c r="G4" s="94" t="s">
        <v>1</v>
      </c>
      <c r="H4" s="94" t="s">
        <v>8</v>
      </c>
      <c r="I4" s="94" t="s">
        <v>9</v>
      </c>
      <c r="J4" s="40"/>
      <c r="K4" s="94" t="s">
        <v>1</v>
      </c>
      <c r="L4" s="94" t="s">
        <v>8</v>
      </c>
      <c r="M4" s="94" t="s">
        <v>9</v>
      </c>
      <c r="N4" s="40"/>
      <c r="O4" s="94" t="s">
        <v>1</v>
      </c>
      <c r="P4" s="94" t="s">
        <v>8</v>
      </c>
      <c r="Q4" s="94" t="s">
        <v>9</v>
      </c>
    </row>
    <row r="5" spans="1:17" ht="16.5" customHeight="1" x14ac:dyDescent="0.2">
      <c r="A5" s="49" t="s">
        <v>157</v>
      </c>
      <c r="B5" s="100">
        <f>SUM(C5,G5,K5,O5)</f>
        <v>8970</v>
      </c>
      <c r="C5" s="100">
        <f>SUM(D5,E5)</f>
        <v>8414</v>
      </c>
      <c r="D5" s="110">
        <v>6453</v>
      </c>
      <c r="E5" s="110">
        <v>1961</v>
      </c>
      <c r="F5" s="116"/>
      <c r="G5" s="100">
        <f>SUM(H5,I5)</f>
        <v>352</v>
      </c>
      <c r="H5" s="110">
        <v>226</v>
      </c>
      <c r="I5" s="110">
        <v>126</v>
      </c>
      <c r="J5" s="116"/>
      <c r="K5" s="100">
        <f>SUM(L5,M5)</f>
        <v>196</v>
      </c>
      <c r="L5" s="110">
        <v>142</v>
      </c>
      <c r="M5" s="110">
        <v>54</v>
      </c>
      <c r="N5" s="116"/>
      <c r="O5" s="100">
        <f>SUM(P5,Q5)</f>
        <v>8</v>
      </c>
      <c r="P5" s="110">
        <v>5</v>
      </c>
      <c r="Q5" s="110">
        <v>3</v>
      </c>
    </row>
    <row r="6" spans="1:17" ht="16.5" customHeight="1" x14ac:dyDescent="0.2">
      <c r="A6" s="23" t="s">
        <v>158</v>
      </c>
      <c r="B6" s="102">
        <f t="shared" ref="B6:B8" si="0">SUM(C6,G6,K6,O6)</f>
        <v>8970</v>
      </c>
      <c r="C6" s="102">
        <f t="shared" ref="C6:C7" si="1">SUM(D6,E6)</f>
        <v>7480</v>
      </c>
      <c r="D6" s="104">
        <v>5794</v>
      </c>
      <c r="E6" s="104">
        <v>1686</v>
      </c>
      <c r="F6" s="117"/>
      <c r="G6" s="102">
        <f t="shared" ref="G6:G7" si="2">SUM(H6,I6)</f>
        <v>1071</v>
      </c>
      <c r="H6" s="104">
        <v>732</v>
      </c>
      <c r="I6" s="104">
        <v>339</v>
      </c>
      <c r="J6" s="117"/>
      <c r="K6" s="102">
        <f t="shared" ref="K6:K7" si="3">SUM(L6,M6)</f>
        <v>411</v>
      </c>
      <c r="L6" s="104">
        <v>295</v>
      </c>
      <c r="M6" s="104">
        <v>116</v>
      </c>
      <c r="N6" s="117"/>
      <c r="O6" s="102">
        <f t="shared" ref="O6:O7" si="4">SUM(P6,Q6)</f>
        <v>8</v>
      </c>
      <c r="P6" s="104">
        <v>5</v>
      </c>
      <c r="Q6" s="104">
        <v>3</v>
      </c>
    </row>
    <row r="7" spans="1:17" ht="16.5" customHeight="1" x14ac:dyDescent="0.2">
      <c r="A7" s="23" t="s">
        <v>159</v>
      </c>
      <c r="B7" s="102">
        <f t="shared" si="0"/>
        <v>8970</v>
      </c>
      <c r="C7" s="102">
        <f t="shared" si="1"/>
        <v>7872</v>
      </c>
      <c r="D7" s="104">
        <v>6086</v>
      </c>
      <c r="E7" s="104">
        <v>1786</v>
      </c>
      <c r="F7" s="117"/>
      <c r="G7" s="102">
        <f t="shared" si="2"/>
        <v>588</v>
      </c>
      <c r="H7" s="104">
        <v>384</v>
      </c>
      <c r="I7" s="104">
        <v>204</v>
      </c>
      <c r="J7" s="117"/>
      <c r="K7" s="102">
        <f t="shared" si="3"/>
        <v>502</v>
      </c>
      <c r="L7" s="104">
        <v>351</v>
      </c>
      <c r="M7" s="104">
        <v>151</v>
      </c>
      <c r="N7" s="117"/>
      <c r="O7" s="102">
        <f t="shared" si="4"/>
        <v>8</v>
      </c>
      <c r="P7" s="104">
        <v>5</v>
      </c>
      <c r="Q7" s="104">
        <v>3</v>
      </c>
    </row>
    <row r="8" spans="1:17" ht="29.25" customHeight="1" thickBot="1" x14ac:dyDescent="0.25">
      <c r="A8" s="51" t="s">
        <v>161</v>
      </c>
      <c r="B8" s="119">
        <f t="shared" si="0"/>
        <v>8970</v>
      </c>
      <c r="C8" s="119">
        <f>SUM(D8,E8)</f>
        <v>6085</v>
      </c>
      <c r="D8" s="108">
        <v>4749</v>
      </c>
      <c r="E8" s="108">
        <v>1336</v>
      </c>
      <c r="F8" s="118"/>
      <c r="G8" s="119">
        <f>SUM(H8,I8)</f>
        <v>1407</v>
      </c>
      <c r="H8" s="108">
        <v>1014</v>
      </c>
      <c r="I8" s="108">
        <v>393</v>
      </c>
      <c r="J8" s="118"/>
      <c r="K8" s="119">
        <f>SUM(L8,M8)</f>
        <v>1470</v>
      </c>
      <c r="L8" s="108">
        <v>1058</v>
      </c>
      <c r="M8" s="108">
        <v>412</v>
      </c>
      <c r="N8" s="118"/>
      <c r="O8" s="119">
        <f>SUM(P8,Q8)</f>
        <v>8</v>
      </c>
      <c r="P8" s="108">
        <v>5</v>
      </c>
      <c r="Q8" s="108">
        <v>3</v>
      </c>
    </row>
    <row r="9" spans="1:17" x14ac:dyDescent="0.2"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</row>
    <row r="12" spans="1:17" ht="13.5" thickBot="1" x14ac:dyDescent="0.25"/>
    <row r="13" spans="1:17" ht="19.5" customHeight="1" x14ac:dyDescent="0.2">
      <c r="A13" s="350" t="s">
        <v>160</v>
      </c>
      <c r="B13" s="350" t="s">
        <v>1</v>
      </c>
      <c r="C13" s="358" t="s">
        <v>6</v>
      </c>
      <c r="D13" s="358"/>
      <c r="E13" s="358"/>
      <c r="F13" s="41"/>
      <c r="G13" s="358" t="s">
        <v>7</v>
      </c>
      <c r="H13" s="358"/>
      <c r="I13" s="358"/>
      <c r="J13" s="41"/>
      <c r="K13" s="358" t="s">
        <v>162</v>
      </c>
      <c r="L13" s="358"/>
      <c r="M13" s="358"/>
      <c r="N13" s="41"/>
      <c r="O13" s="358" t="s">
        <v>346</v>
      </c>
      <c r="P13" s="358"/>
      <c r="Q13" s="358"/>
    </row>
    <row r="14" spans="1:17" ht="19.5" customHeight="1" thickBot="1" x14ac:dyDescent="0.25">
      <c r="A14" s="351"/>
      <c r="B14" s="351"/>
      <c r="C14" s="157" t="s">
        <v>1</v>
      </c>
      <c r="D14" s="157" t="s">
        <v>8</v>
      </c>
      <c r="E14" s="157" t="s">
        <v>9</v>
      </c>
      <c r="F14" s="40"/>
      <c r="G14" s="157" t="s">
        <v>1</v>
      </c>
      <c r="H14" s="157" t="s">
        <v>8</v>
      </c>
      <c r="I14" s="157" t="s">
        <v>9</v>
      </c>
      <c r="J14" s="40"/>
      <c r="K14" s="157" t="s">
        <v>1</v>
      </c>
      <c r="L14" s="157" t="s">
        <v>8</v>
      </c>
      <c r="M14" s="157" t="s">
        <v>9</v>
      </c>
      <c r="N14" s="40"/>
      <c r="O14" s="157" t="s">
        <v>1</v>
      </c>
      <c r="P14" s="157" t="s">
        <v>8</v>
      </c>
      <c r="Q14" s="157" t="s">
        <v>9</v>
      </c>
    </row>
    <row r="15" spans="1:17" ht="18.75" customHeight="1" x14ac:dyDescent="0.2">
      <c r="A15" s="49" t="s">
        <v>157</v>
      </c>
      <c r="B15" s="241">
        <f>SUM(C15,G15,K15,O15)</f>
        <v>0.99999999999999989</v>
      </c>
      <c r="C15" s="290">
        <f>C5/$B$5</f>
        <v>0.93801560758082492</v>
      </c>
      <c r="D15" s="286">
        <f t="shared" ref="D15:E15" si="5">D5/$B$5</f>
        <v>0.71939799331103682</v>
      </c>
      <c r="E15" s="286">
        <f t="shared" si="5"/>
        <v>0.21861761426978818</v>
      </c>
      <c r="F15" s="116"/>
      <c r="G15" s="241">
        <f>G5/$B$5</f>
        <v>3.924191750278707E-2</v>
      </c>
      <c r="H15" s="286">
        <f t="shared" ref="H15:I15" si="6">H5/$B$5</f>
        <v>2.5195094760312151E-2</v>
      </c>
      <c r="I15" s="286">
        <f t="shared" si="6"/>
        <v>1.4046822742474917E-2</v>
      </c>
      <c r="J15" s="116"/>
      <c r="K15" s="241">
        <f>K5/$B$5</f>
        <v>2.1850613154960979E-2</v>
      </c>
      <c r="L15" s="286">
        <f t="shared" ref="L15:M15" si="7">L5/$B$5</f>
        <v>1.5830546265328874E-2</v>
      </c>
      <c r="M15" s="286">
        <f t="shared" si="7"/>
        <v>6.0200668896321068E-3</v>
      </c>
      <c r="N15" s="116"/>
      <c r="O15" s="241">
        <f>O5/$B$5</f>
        <v>8.9186176142697885E-4</v>
      </c>
      <c r="P15" s="286">
        <f t="shared" ref="P15:Q15" si="8">P5/$B$5</f>
        <v>5.5741360089186175E-4</v>
      </c>
      <c r="Q15" s="288">
        <f t="shared" si="8"/>
        <v>3.3444816053511704E-4</v>
      </c>
    </row>
    <row r="16" spans="1:17" ht="18.75" customHeight="1" x14ac:dyDescent="0.2">
      <c r="A16" s="23" t="s">
        <v>158</v>
      </c>
      <c r="B16" s="261">
        <f t="shared" ref="B16:B18" si="9">SUM(C16,G16,K16,O16)</f>
        <v>0.99999999999999989</v>
      </c>
      <c r="C16" s="266">
        <f t="shared" ref="C16:E18" si="10">C6/$B$5</f>
        <v>0.83389074693422516</v>
      </c>
      <c r="D16" s="262">
        <f t="shared" si="10"/>
        <v>0.64593088071348936</v>
      </c>
      <c r="E16" s="262">
        <f t="shared" si="10"/>
        <v>0.18795986622073579</v>
      </c>
      <c r="F16" s="117"/>
      <c r="G16" s="261">
        <f t="shared" ref="G16:I16" si="11">G6/$B$5</f>
        <v>0.11939799331103679</v>
      </c>
      <c r="H16" s="262">
        <f t="shared" si="11"/>
        <v>8.1605351170568566E-2</v>
      </c>
      <c r="I16" s="262">
        <f t="shared" si="11"/>
        <v>3.7792642140468229E-2</v>
      </c>
      <c r="J16" s="117"/>
      <c r="K16" s="261">
        <f t="shared" ref="K16:M16" si="12">K6/$B$5</f>
        <v>4.5819397993311035E-2</v>
      </c>
      <c r="L16" s="262">
        <f t="shared" si="12"/>
        <v>3.2887402452619841E-2</v>
      </c>
      <c r="M16" s="262">
        <f t="shared" si="12"/>
        <v>1.2931995540691193E-2</v>
      </c>
      <c r="N16" s="117"/>
      <c r="O16" s="261">
        <f t="shared" ref="O16:Q16" si="13">O6/$B$5</f>
        <v>8.9186176142697885E-4</v>
      </c>
      <c r="P16" s="262">
        <f t="shared" si="13"/>
        <v>5.5741360089186175E-4</v>
      </c>
      <c r="Q16" s="260">
        <f t="shared" si="13"/>
        <v>3.3444816053511704E-4</v>
      </c>
    </row>
    <row r="17" spans="1:17" ht="18.75" customHeight="1" x14ac:dyDescent="0.2">
      <c r="A17" s="23" t="s">
        <v>159</v>
      </c>
      <c r="B17" s="261">
        <f t="shared" si="9"/>
        <v>1</v>
      </c>
      <c r="C17" s="266">
        <f t="shared" si="10"/>
        <v>0.87759197324414717</v>
      </c>
      <c r="D17" s="262">
        <f t="shared" si="10"/>
        <v>0.67848383500557419</v>
      </c>
      <c r="E17" s="262">
        <f t="shared" si="10"/>
        <v>0.19910813823857301</v>
      </c>
      <c r="F17" s="117"/>
      <c r="G17" s="261">
        <f t="shared" ref="G17:I17" si="14">G7/$B$5</f>
        <v>6.5551839464882938E-2</v>
      </c>
      <c r="H17" s="262">
        <f t="shared" si="14"/>
        <v>4.2809364548494981E-2</v>
      </c>
      <c r="I17" s="262">
        <f t="shared" si="14"/>
        <v>2.2742474916387961E-2</v>
      </c>
      <c r="J17" s="117"/>
      <c r="K17" s="261">
        <f t="shared" ref="K17:M17" si="15">K7/$B$5</f>
        <v>5.5964325529542919E-2</v>
      </c>
      <c r="L17" s="262">
        <f t="shared" si="15"/>
        <v>3.9130434782608699E-2</v>
      </c>
      <c r="M17" s="262">
        <f t="shared" si="15"/>
        <v>1.6833890746934223E-2</v>
      </c>
      <c r="N17" s="117"/>
      <c r="O17" s="261">
        <f t="shared" ref="O17:Q17" si="16">O7/$B$5</f>
        <v>8.9186176142697885E-4</v>
      </c>
      <c r="P17" s="262">
        <f t="shared" si="16"/>
        <v>5.5741360089186175E-4</v>
      </c>
      <c r="Q17" s="260">
        <f t="shared" si="16"/>
        <v>3.3444816053511704E-4</v>
      </c>
    </row>
    <row r="18" spans="1:17" ht="31.5" customHeight="1" thickBot="1" x14ac:dyDescent="0.25">
      <c r="A18" s="51" t="s">
        <v>161</v>
      </c>
      <c r="B18" s="264">
        <f t="shared" si="9"/>
        <v>1</v>
      </c>
      <c r="C18" s="291">
        <f t="shared" si="10"/>
        <v>0.67837235228539572</v>
      </c>
      <c r="D18" s="287">
        <f t="shared" si="10"/>
        <v>0.52943143812709026</v>
      </c>
      <c r="E18" s="287">
        <f t="shared" si="10"/>
        <v>0.14894091415830546</v>
      </c>
      <c r="F18" s="118"/>
      <c r="G18" s="264">
        <f t="shared" ref="G18:I18" si="17">G8/$B$5</f>
        <v>0.1568561872909699</v>
      </c>
      <c r="H18" s="287">
        <f t="shared" si="17"/>
        <v>0.11304347826086956</v>
      </c>
      <c r="I18" s="287">
        <f t="shared" si="17"/>
        <v>4.3812709030100337E-2</v>
      </c>
      <c r="J18" s="118"/>
      <c r="K18" s="264">
        <f t="shared" ref="K18:M18" si="18">K8/$B$5</f>
        <v>0.16387959866220736</v>
      </c>
      <c r="L18" s="287">
        <f t="shared" si="18"/>
        <v>0.11794871794871795</v>
      </c>
      <c r="M18" s="287">
        <f t="shared" si="18"/>
        <v>4.5930880713489407E-2</v>
      </c>
      <c r="N18" s="118"/>
      <c r="O18" s="264">
        <f t="shared" ref="O18:Q18" si="19">O8/$B$5</f>
        <v>8.9186176142697885E-4</v>
      </c>
      <c r="P18" s="287">
        <f t="shared" si="19"/>
        <v>5.5741360089186175E-4</v>
      </c>
      <c r="Q18" s="289">
        <f t="shared" si="19"/>
        <v>3.3444816053511704E-4</v>
      </c>
    </row>
  </sheetData>
  <mergeCells count="12">
    <mergeCell ref="A3:A4"/>
    <mergeCell ref="C3:E3"/>
    <mergeCell ref="G3:I3"/>
    <mergeCell ref="O3:Q3"/>
    <mergeCell ref="K3:M3"/>
    <mergeCell ref="B3:B4"/>
    <mergeCell ref="A13:A14"/>
    <mergeCell ref="C13:E13"/>
    <mergeCell ref="G13:I13"/>
    <mergeCell ref="K13:M13"/>
    <mergeCell ref="O13:Q13"/>
    <mergeCell ref="B13:B14"/>
  </mergeCells>
  <pageMargins left="0.7" right="0.7" top="0.75" bottom="0.75" header="0.3" footer="0.3"/>
  <pageSetup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tabColor rgb="FF93FFFF"/>
  </sheetPr>
  <dimension ref="A1:I18"/>
  <sheetViews>
    <sheetView showGridLines="0" zoomScaleNormal="100" workbookViewId="0"/>
  </sheetViews>
  <sheetFormatPr baseColWidth="10" defaultRowHeight="12.75" x14ac:dyDescent="0.2"/>
  <cols>
    <col min="1" max="1" width="30.140625" style="7" customWidth="1"/>
    <col min="2" max="2" width="15.140625" style="8" customWidth="1"/>
    <col min="3" max="5" width="12.42578125" style="8" customWidth="1"/>
    <col min="6" max="6" width="0.5703125" style="8" customWidth="1"/>
    <col min="7" max="9" width="12.42578125" style="8" customWidth="1"/>
    <col min="10" max="16384" width="11.42578125" style="7"/>
  </cols>
  <sheetData>
    <row r="1" spans="1:9" ht="16.5" x14ac:dyDescent="0.2">
      <c r="A1" s="3" t="s">
        <v>288</v>
      </c>
      <c r="B1" s="3"/>
      <c r="C1" s="3"/>
      <c r="D1" s="3"/>
      <c r="E1" s="3"/>
      <c r="F1" s="3"/>
      <c r="G1" s="3"/>
      <c r="H1" s="3"/>
      <c r="I1" s="17" t="s">
        <v>314</v>
      </c>
    </row>
    <row r="2" spans="1:9" ht="13.5" thickBot="1" x14ac:dyDescent="0.25">
      <c r="A2" s="6">
        <v>2014</v>
      </c>
    </row>
    <row r="3" spans="1:9" ht="17.25" customHeight="1" x14ac:dyDescent="0.2">
      <c r="A3" s="350" t="s">
        <v>287</v>
      </c>
      <c r="B3" s="350" t="s">
        <v>1</v>
      </c>
      <c r="C3" s="350" t="s">
        <v>163</v>
      </c>
      <c r="D3" s="350"/>
      <c r="E3" s="350"/>
      <c r="F3" s="350"/>
      <c r="G3" s="350"/>
      <c r="H3" s="350"/>
      <c r="I3" s="350"/>
    </row>
    <row r="4" spans="1:9" ht="17.25" customHeight="1" x14ac:dyDescent="0.2">
      <c r="A4" s="355"/>
      <c r="B4" s="355"/>
      <c r="C4" s="357" t="s">
        <v>6</v>
      </c>
      <c r="D4" s="357"/>
      <c r="E4" s="357"/>
      <c r="F4" s="67"/>
      <c r="G4" s="357" t="s">
        <v>7</v>
      </c>
      <c r="H4" s="357"/>
      <c r="I4" s="357"/>
    </row>
    <row r="5" spans="1:9" ht="33" customHeight="1" thickBot="1" x14ac:dyDescent="0.25">
      <c r="A5" s="355"/>
      <c r="B5" s="355"/>
      <c r="C5" s="95" t="s">
        <v>1</v>
      </c>
      <c r="D5" s="95" t="s">
        <v>8</v>
      </c>
      <c r="E5" s="97" t="s">
        <v>9</v>
      </c>
      <c r="F5" s="29"/>
      <c r="G5" s="95" t="s">
        <v>1</v>
      </c>
      <c r="H5" s="95" t="s">
        <v>8</v>
      </c>
      <c r="I5" s="97" t="s">
        <v>9</v>
      </c>
    </row>
    <row r="6" spans="1:9" ht="18" customHeight="1" x14ac:dyDescent="0.2">
      <c r="A6" s="55" t="s">
        <v>1</v>
      </c>
      <c r="B6" s="100">
        <f>SUM(B7:B8)</f>
        <v>8970</v>
      </c>
      <c r="C6" s="100">
        <f t="shared" ref="C6:E6" si="0">SUM(C7:C8)</f>
        <v>5279</v>
      </c>
      <c r="D6" s="100">
        <f t="shared" si="0"/>
        <v>3963</v>
      </c>
      <c r="E6" s="100">
        <f t="shared" si="0"/>
        <v>1316</v>
      </c>
      <c r="F6" s="115"/>
      <c r="G6" s="100">
        <f t="shared" ref="G6" si="1">SUM(G7:G8)</f>
        <v>3691</v>
      </c>
      <c r="H6" s="100">
        <f t="shared" ref="H6" si="2">SUM(H7:H8)</f>
        <v>2863</v>
      </c>
      <c r="I6" s="100">
        <f t="shared" ref="I6" si="3">SUM(I7:I8)</f>
        <v>828</v>
      </c>
    </row>
    <row r="7" spans="1:9" ht="18" customHeight="1" x14ac:dyDescent="0.2">
      <c r="A7" s="23" t="s">
        <v>6</v>
      </c>
      <c r="B7" s="102">
        <f>SUM(C7,G7)</f>
        <v>1071</v>
      </c>
      <c r="C7" s="102">
        <f>SUM(D7:E7)</f>
        <v>983</v>
      </c>
      <c r="D7" s="104">
        <v>612</v>
      </c>
      <c r="E7" s="104">
        <v>371</v>
      </c>
      <c r="F7" s="285"/>
      <c r="G7" s="102">
        <f>SUM(H7:I7)</f>
        <v>88</v>
      </c>
      <c r="H7" s="104">
        <v>66</v>
      </c>
      <c r="I7" s="104">
        <v>22</v>
      </c>
    </row>
    <row r="8" spans="1:9" ht="18" customHeight="1" thickBot="1" x14ac:dyDescent="0.25">
      <c r="A8" s="292" t="s">
        <v>7</v>
      </c>
      <c r="B8" s="119">
        <f t="shared" ref="B8" si="4">SUM(C8,G8)</f>
        <v>7899</v>
      </c>
      <c r="C8" s="119">
        <f>SUM(D8,E8)</f>
        <v>4296</v>
      </c>
      <c r="D8" s="108">
        <v>3351</v>
      </c>
      <c r="E8" s="108">
        <v>945</v>
      </c>
      <c r="F8" s="63"/>
      <c r="G8" s="119">
        <f>SUM(H8,I8)</f>
        <v>3603</v>
      </c>
      <c r="H8" s="108">
        <v>2797</v>
      </c>
      <c r="I8" s="108">
        <v>806</v>
      </c>
    </row>
    <row r="12" spans="1:9" ht="13.5" thickBot="1" x14ac:dyDescent="0.25"/>
    <row r="13" spans="1:9" ht="18" customHeight="1" x14ac:dyDescent="0.2">
      <c r="A13" s="350" t="s">
        <v>287</v>
      </c>
      <c r="B13" s="350" t="s">
        <v>1</v>
      </c>
      <c r="C13" s="350" t="s">
        <v>163</v>
      </c>
      <c r="D13" s="350"/>
      <c r="E13" s="350"/>
      <c r="F13" s="350"/>
      <c r="G13" s="350"/>
      <c r="H13" s="350"/>
      <c r="I13" s="350"/>
    </row>
    <row r="14" spans="1:9" ht="18" customHeight="1" x14ac:dyDescent="0.2">
      <c r="A14" s="355"/>
      <c r="B14" s="355"/>
      <c r="C14" s="357" t="s">
        <v>6</v>
      </c>
      <c r="D14" s="357"/>
      <c r="E14" s="357"/>
      <c r="F14" s="67"/>
      <c r="G14" s="357" t="s">
        <v>7</v>
      </c>
      <c r="H14" s="357"/>
      <c r="I14" s="357"/>
    </row>
    <row r="15" spans="1:9" ht="18" customHeight="1" thickBot="1" x14ac:dyDescent="0.25">
      <c r="A15" s="355"/>
      <c r="B15" s="355"/>
      <c r="C15" s="158" t="s">
        <v>1</v>
      </c>
      <c r="D15" s="158" t="s">
        <v>8</v>
      </c>
      <c r="E15" s="160" t="s">
        <v>9</v>
      </c>
      <c r="F15" s="29"/>
      <c r="G15" s="158" t="s">
        <v>1</v>
      </c>
      <c r="H15" s="158" t="s">
        <v>8</v>
      </c>
      <c r="I15" s="160" t="s">
        <v>9</v>
      </c>
    </row>
    <row r="16" spans="1:9" ht="16.5" customHeight="1" x14ac:dyDescent="0.2">
      <c r="A16" s="55" t="s">
        <v>1</v>
      </c>
      <c r="B16" s="241">
        <f>SUM(B17:B18)</f>
        <v>1</v>
      </c>
      <c r="C16" s="290">
        <f>SUM(C17:C18)</f>
        <v>0.5885172798216276</v>
      </c>
      <c r="D16" s="241">
        <f>D6/$B$6</f>
        <v>0.44180602006688963</v>
      </c>
      <c r="E16" s="241">
        <f>E6/$B$6</f>
        <v>0.146711259754738</v>
      </c>
      <c r="F16" s="115"/>
      <c r="G16" s="241">
        <f>SUM(G17:G18)</f>
        <v>0.4114827201783724</v>
      </c>
      <c r="H16" s="241">
        <f>H6/$B$6</f>
        <v>0.31917502787068003</v>
      </c>
      <c r="I16" s="241">
        <f>I6/$B$6</f>
        <v>9.2307692307692313E-2</v>
      </c>
    </row>
    <row r="17" spans="1:9" ht="16.5" customHeight="1" x14ac:dyDescent="0.2">
      <c r="A17" s="23" t="s">
        <v>6</v>
      </c>
      <c r="B17" s="261">
        <f>SUM(C17,G17)</f>
        <v>0.11939799331103679</v>
      </c>
      <c r="C17" s="261">
        <f>SUM(D17:E17)</f>
        <v>0.10958751393534003</v>
      </c>
      <c r="D17" s="262">
        <f t="shared" ref="D17:E18" si="5">D7/$B$6</f>
        <v>6.8227424749163879E-2</v>
      </c>
      <c r="E17" s="262">
        <f t="shared" si="5"/>
        <v>4.136008918617614E-2</v>
      </c>
      <c r="F17" s="285"/>
      <c r="G17" s="261">
        <f>SUM(H17:I17)</f>
        <v>9.8104793756967675E-3</v>
      </c>
      <c r="H17" s="262">
        <f t="shared" ref="H17:I17" si="6">H7/$B$6</f>
        <v>7.3578595317725752E-3</v>
      </c>
      <c r="I17" s="262">
        <f t="shared" si="6"/>
        <v>2.4526198439241919E-3</v>
      </c>
    </row>
    <row r="18" spans="1:9" ht="16.5" customHeight="1" thickBot="1" x14ac:dyDescent="0.25">
      <c r="A18" s="292" t="s">
        <v>7</v>
      </c>
      <c r="B18" s="264">
        <f t="shared" ref="B18" si="7">SUM(C18,G18)</f>
        <v>0.88060200668896327</v>
      </c>
      <c r="C18" s="291">
        <f>SUM(D18,E18)</f>
        <v>0.47892976588628761</v>
      </c>
      <c r="D18" s="287">
        <f t="shared" si="5"/>
        <v>0.37357859531772575</v>
      </c>
      <c r="E18" s="287">
        <f t="shared" si="5"/>
        <v>0.10535117056856187</v>
      </c>
      <c r="F18" s="63"/>
      <c r="G18" s="264">
        <f>SUM(H18,I18)</f>
        <v>0.40167224080267561</v>
      </c>
      <c r="H18" s="287">
        <f t="shared" ref="H18:I18" si="8">H8/$B$6</f>
        <v>0.31181716833890749</v>
      </c>
      <c r="I18" s="287">
        <f t="shared" si="8"/>
        <v>8.9855072463768115E-2</v>
      </c>
    </row>
  </sheetData>
  <mergeCells count="10">
    <mergeCell ref="C4:E4"/>
    <mergeCell ref="A3:A5"/>
    <mergeCell ref="B3:B5"/>
    <mergeCell ref="C3:I3"/>
    <mergeCell ref="G4:I4"/>
    <mergeCell ref="A13:A15"/>
    <mergeCell ref="B13:B15"/>
    <mergeCell ref="C13:I13"/>
    <mergeCell ref="C14:E14"/>
    <mergeCell ref="G14:I14"/>
  </mergeCells>
  <pageMargins left="0.7" right="0.7" top="0.75" bottom="0.75" header="0.3" footer="0.3"/>
  <pageSetup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tabColor theme="5" tint="-0.249977111117893"/>
  </sheetPr>
  <dimension ref="A1:I32"/>
  <sheetViews>
    <sheetView showGridLines="0" zoomScaleNormal="100" workbookViewId="0"/>
  </sheetViews>
  <sheetFormatPr baseColWidth="10" defaultRowHeight="12.75" x14ac:dyDescent="0.2"/>
  <cols>
    <col min="1" max="1" width="33.140625" style="1" customWidth="1"/>
    <col min="2" max="3" width="11.42578125" style="2" customWidth="1"/>
    <col min="4" max="5" width="14.28515625" style="2" customWidth="1"/>
    <col min="6" max="6" width="0.42578125" style="2" customWidth="1"/>
    <col min="7" max="7" width="11.42578125" style="2" customWidth="1"/>
    <col min="8" max="9" width="14.28515625" style="2" customWidth="1"/>
    <col min="10" max="16384" width="11.42578125" style="1"/>
  </cols>
  <sheetData>
    <row r="1" spans="1:9" ht="16.5" customHeight="1" x14ac:dyDescent="0.2">
      <c r="A1" s="3" t="s">
        <v>326</v>
      </c>
      <c r="B1" s="27"/>
      <c r="C1" s="27"/>
      <c r="D1" s="27"/>
      <c r="E1" s="27"/>
      <c r="F1" s="27"/>
      <c r="G1" s="27"/>
      <c r="H1" s="27"/>
      <c r="I1" s="17" t="s">
        <v>350</v>
      </c>
    </row>
    <row r="2" spans="1:9" ht="13.5" thickBot="1" x14ac:dyDescent="0.25">
      <c r="A2" s="6">
        <v>2014</v>
      </c>
      <c r="B2" s="8"/>
      <c r="C2" s="8"/>
      <c r="D2" s="8"/>
      <c r="E2" s="8"/>
      <c r="F2" s="8"/>
      <c r="G2" s="8"/>
      <c r="H2" s="8"/>
      <c r="I2" s="8"/>
    </row>
    <row r="3" spans="1:9" ht="29.25" customHeight="1" x14ac:dyDescent="0.2">
      <c r="A3" s="350" t="s">
        <v>45</v>
      </c>
      <c r="B3" s="352" t="s">
        <v>1</v>
      </c>
      <c r="C3" s="354" t="s">
        <v>287</v>
      </c>
      <c r="D3" s="354"/>
      <c r="E3" s="354"/>
      <c r="F3" s="354"/>
      <c r="G3" s="354"/>
      <c r="H3" s="354"/>
      <c r="I3" s="354"/>
    </row>
    <row r="4" spans="1:9" ht="17.25" customHeight="1" x14ac:dyDescent="0.2">
      <c r="A4" s="355"/>
      <c r="B4" s="356"/>
      <c r="C4" s="357" t="s">
        <v>6</v>
      </c>
      <c r="D4" s="357"/>
      <c r="E4" s="357"/>
      <c r="F4" s="43"/>
      <c r="G4" s="357" t="s">
        <v>7</v>
      </c>
      <c r="H4" s="357"/>
      <c r="I4" s="357"/>
    </row>
    <row r="5" spans="1:9" ht="15.75" customHeight="1" thickBot="1" x14ac:dyDescent="0.25">
      <c r="A5" s="351"/>
      <c r="B5" s="353"/>
      <c r="C5" s="45" t="s">
        <v>1</v>
      </c>
      <c r="D5" s="47" t="s">
        <v>8</v>
      </c>
      <c r="E5" s="47" t="s">
        <v>9</v>
      </c>
      <c r="F5" s="54"/>
      <c r="G5" s="93" t="s">
        <v>1</v>
      </c>
      <c r="H5" s="47" t="s">
        <v>8</v>
      </c>
      <c r="I5" s="47" t="s">
        <v>9</v>
      </c>
    </row>
    <row r="6" spans="1:9" ht="15.75" customHeight="1" x14ac:dyDescent="0.2">
      <c r="A6" s="55" t="s">
        <v>1</v>
      </c>
      <c r="B6" s="76">
        <f>SUM(C6,G6)</f>
        <v>8970</v>
      </c>
      <c r="C6" s="76">
        <f>SUM(D6,E6)</f>
        <v>1071</v>
      </c>
      <c r="D6" s="76">
        <f>SUM(D7:D15)</f>
        <v>678</v>
      </c>
      <c r="E6" s="76">
        <f>SUM(E7:E15)</f>
        <v>393</v>
      </c>
      <c r="F6" s="76"/>
      <c r="G6" s="76">
        <f>SUM(H6,I6)</f>
        <v>7899</v>
      </c>
      <c r="H6" s="76">
        <f>SUM(H7:H15)</f>
        <v>6148</v>
      </c>
      <c r="I6" s="76">
        <f>SUM(I7:I15)</f>
        <v>1751</v>
      </c>
    </row>
    <row r="7" spans="1:9" ht="15.75" customHeight="1" x14ac:dyDescent="0.2">
      <c r="A7" s="23" t="s">
        <v>43</v>
      </c>
      <c r="B7" s="82">
        <f t="shared" ref="B7:B15" si="0">SUM(C7,G7)</f>
        <v>97</v>
      </c>
      <c r="C7" s="82">
        <f>SUM(D7:E7)</f>
        <v>14</v>
      </c>
      <c r="D7" s="78">
        <v>10</v>
      </c>
      <c r="E7" s="78">
        <v>4</v>
      </c>
      <c r="F7" s="78"/>
      <c r="G7" s="82">
        <f t="shared" ref="G7:G13" si="1">SUM(H7:I7)</f>
        <v>83</v>
      </c>
      <c r="H7" s="78">
        <v>71</v>
      </c>
      <c r="I7" s="78">
        <v>12</v>
      </c>
    </row>
    <row r="8" spans="1:9" ht="15.75" customHeight="1" x14ac:dyDescent="0.2">
      <c r="A8" s="23" t="s">
        <v>42</v>
      </c>
      <c r="B8" s="82">
        <f t="shared" si="0"/>
        <v>11</v>
      </c>
      <c r="C8" s="82">
        <f t="shared" ref="C8:C13" si="2">SUM(D8:E8)</f>
        <v>4</v>
      </c>
      <c r="D8" s="78">
        <v>4</v>
      </c>
      <c r="E8" s="215" t="s">
        <v>374</v>
      </c>
      <c r="F8" s="78"/>
      <c r="G8" s="82">
        <f t="shared" si="1"/>
        <v>7</v>
      </c>
      <c r="H8" s="78">
        <v>7</v>
      </c>
      <c r="I8" s="215" t="s">
        <v>374</v>
      </c>
    </row>
    <row r="9" spans="1:9" ht="15.75" customHeight="1" x14ac:dyDescent="0.2">
      <c r="A9" s="23" t="s">
        <v>41</v>
      </c>
      <c r="B9" s="82">
        <f t="shared" si="0"/>
        <v>27</v>
      </c>
      <c r="C9" s="82">
        <f t="shared" si="2"/>
        <v>2</v>
      </c>
      <c r="D9" s="78">
        <v>1</v>
      </c>
      <c r="E9" s="78">
        <v>1</v>
      </c>
      <c r="F9" s="78"/>
      <c r="G9" s="82">
        <f t="shared" si="1"/>
        <v>25</v>
      </c>
      <c r="H9" s="78">
        <v>19</v>
      </c>
      <c r="I9" s="78">
        <v>6</v>
      </c>
    </row>
    <row r="10" spans="1:9" ht="15.75" customHeight="1" x14ac:dyDescent="0.2">
      <c r="A10" s="23" t="s">
        <v>40</v>
      </c>
      <c r="B10" s="82">
        <f t="shared" si="0"/>
        <v>56</v>
      </c>
      <c r="C10" s="82">
        <f t="shared" si="2"/>
        <v>6</v>
      </c>
      <c r="D10" s="79">
        <v>3</v>
      </c>
      <c r="E10" s="79">
        <v>3</v>
      </c>
      <c r="F10" s="79"/>
      <c r="G10" s="82">
        <f t="shared" si="1"/>
        <v>50</v>
      </c>
      <c r="H10" s="78">
        <v>44</v>
      </c>
      <c r="I10" s="78">
        <v>6</v>
      </c>
    </row>
    <row r="11" spans="1:9" ht="15.75" customHeight="1" x14ac:dyDescent="0.2">
      <c r="A11" s="23" t="s">
        <v>39</v>
      </c>
      <c r="B11" s="82">
        <f t="shared" si="0"/>
        <v>134</v>
      </c>
      <c r="C11" s="82">
        <f t="shared" si="2"/>
        <v>10</v>
      </c>
      <c r="D11" s="78">
        <v>9</v>
      </c>
      <c r="E11" s="78">
        <v>1</v>
      </c>
      <c r="F11" s="78"/>
      <c r="G11" s="82">
        <f t="shared" si="1"/>
        <v>124</v>
      </c>
      <c r="H11" s="78">
        <v>103</v>
      </c>
      <c r="I11" s="78">
        <v>21</v>
      </c>
    </row>
    <row r="12" spans="1:9" ht="15.75" customHeight="1" x14ac:dyDescent="0.2">
      <c r="A12" s="23" t="s">
        <v>38</v>
      </c>
      <c r="B12" s="82">
        <f t="shared" si="0"/>
        <v>884</v>
      </c>
      <c r="C12" s="82">
        <f t="shared" si="2"/>
        <v>115</v>
      </c>
      <c r="D12" s="78">
        <v>60</v>
      </c>
      <c r="E12" s="78">
        <v>55</v>
      </c>
      <c r="F12" s="78"/>
      <c r="G12" s="82">
        <f t="shared" si="1"/>
        <v>769</v>
      </c>
      <c r="H12" s="78">
        <v>565</v>
      </c>
      <c r="I12" s="78">
        <v>204</v>
      </c>
    </row>
    <row r="13" spans="1:9" ht="15.75" customHeight="1" x14ac:dyDescent="0.2">
      <c r="A13" s="23" t="s">
        <v>37</v>
      </c>
      <c r="B13" s="82">
        <f t="shared" si="0"/>
        <v>384</v>
      </c>
      <c r="C13" s="82">
        <f t="shared" si="2"/>
        <v>59</v>
      </c>
      <c r="D13" s="78">
        <v>33</v>
      </c>
      <c r="E13" s="78">
        <v>26</v>
      </c>
      <c r="F13" s="78"/>
      <c r="G13" s="82">
        <f t="shared" si="1"/>
        <v>325</v>
      </c>
      <c r="H13" s="78">
        <v>232</v>
      </c>
      <c r="I13" s="78">
        <v>93</v>
      </c>
    </row>
    <row r="14" spans="1:9" ht="15.75" customHeight="1" x14ac:dyDescent="0.2">
      <c r="A14" s="23" t="s">
        <v>36</v>
      </c>
      <c r="B14" s="82">
        <f t="shared" si="0"/>
        <v>4174</v>
      </c>
      <c r="C14" s="82">
        <f>SUM(D14:E14)</f>
        <v>483</v>
      </c>
      <c r="D14" s="78">
        <v>332</v>
      </c>
      <c r="E14" s="78">
        <v>151</v>
      </c>
      <c r="F14" s="78"/>
      <c r="G14" s="82">
        <f>SUM(H14:I14)</f>
        <v>3691</v>
      </c>
      <c r="H14" s="78">
        <v>2930</v>
      </c>
      <c r="I14" s="78">
        <v>761</v>
      </c>
    </row>
    <row r="15" spans="1:9" ht="15.75" customHeight="1" thickBot="1" x14ac:dyDescent="0.25">
      <c r="A15" s="51" t="s">
        <v>16</v>
      </c>
      <c r="B15" s="83">
        <f t="shared" si="0"/>
        <v>3203</v>
      </c>
      <c r="C15" s="83">
        <f>SUM(D15,E15)</f>
        <v>378</v>
      </c>
      <c r="D15" s="80">
        <v>226</v>
      </c>
      <c r="E15" s="80">
        <v>152</v>
      </c>
      <c r="F15" s="80"/>
      <c r="G15" s="83">
        <f>SUM(H15,I15)</f>
        <v>2825</v>
      </c>
      <c r="H15" s="80">
        <v>2177</v>
      </c>
      <c r="I15" s="80">
        <v>648</v>
      </c>
    </row>
    <row r="16" spans="1:9" x14ac:dyDescent="0.2">
      <c r="A16" s="2"/>
      <c r="F16" s="18"/>
      <c r="G16" s="18"/>
      <c r="H16" s="18"/>
      <c r="I16" s="18"/>
    </row>
    <row r="17" spans="1:9" x14ac:dyDescent="0.2">
      <c r="A17" s="2"/>
      <c r="F17" s="18"/>
      <c r="G17" s="18"/>
      <c r="H17" s="18"/>
      <c r="I17" s="18"/>
    </row>
    <row r="18" spans="1:9" x14ac:dyDescent="0.2">
      <c r="A18" s="2"/>
    </row>
    <row r="19" spans="1:9" ht="13.5" thickBot="1" x14ac:dyDescent="0.25">
      <c r="A19" s="2"/>
    </row>
    <row r="20" spans="1:9" ht="19.5" customHeight="1" x14ac:dyDescent="0.2">
      <c r="A20" s="350" t="s">
        <v>45</v>
      </c>
      <c r="B20" s="352" t="s">
        <v>1</v>
      </c>
      <c r="C20" s="354" t="s">
        <v>287</v>
      </c>
      <c r="D20" s="354"/>
      <c r="E20" s="354"/>
      <c r="F20" s="354"/>
      <c r="G20" s="354"/>
      <c r="H20" s="354"/>
      <c r="I20" s="354"/>
    </row>
    <row r="21" spans="1:9" ht="19.5" customHeight="1" x14ac:dyDescent="0.2">
      <c r="A21" s="355"/>
      <c r="B21" s="356"/>
      <c r="C21" s="357" t="s">
        <v>6</v>
      </c>
      <c r="D21" s="357"/>
      <c r="E21" s="357"/>
      <c r="F21" s="43"/>
      <c r="G21" s="357" t="s">
        <v>7</v>
      </c>
      <c r="H21" s="357"/>
      <c r="I21" s="357"/>
    </row>
    <row r="22" spans="1:9" ht="19.5" customHeight="1" thickBot="1" x14ac:dyDescent="0.25">
      <c r="A22" s="351"/>
      <c r="B22" s="353"/>
      <c r="C22" s="156" t="s">
        <v>1</v>
      </c>
      <c r="D22" s="47" t="s">
        <v>8</v>
      </c>
      <c r="E22" s="47" t="s">
        <v>9</v>
      </c>
      <c r="F22" s="54"/>
      <c r="G22" s="156" t="s">
        <v>1</v>
      </c>
      <c r="H22" s="47" t="s">
        <v>8</v>
      </c>
      <c r="I22" s="47" t="s">
        <v>9</v>
      </c>
    </row>
    <row r="23" spans="1:9" ht="15.75" customHeight="1" x14ac:dyDescent="0.2">
      <c r="A23" s="55" t="s">
        <v>1</v>
      </c>
      <c r="B23" s="202">
        <f>SUM(C23,G23)</f>
        <v>1</v>
      </c>
      <c r="C23" s="208">
        <f>SUM(D23,E23)</f>
        <v>0.11939799331103679</v>
      </c>
      <c r="D23" s="202">
        <f>SUM(D24:D32)</f>
        <v>7.5585284280936457E-2</v>
      </c>
      <c r="E23" s="202">
        <f>SUM(E24:E32)</f>
        <v>4.381270903010033E-2</v>
      </c>
      <c r="F23" s="76"/>
      <c r="G23" s="202">
        <f>SUM(H23,I23)</f>
        <v>0.88060200668896327</v>
      </c>
      <c r="H23" s="202">
        <f>SUM(H24:H32)</f>
        <v>0.68539576365663324</v>
      </c>
      <c r="I23" s="202">
        <f>SUM(I24:I32)</f>
        <v>0.19520624303233</v>
      </c>
    </row>
    <row r="24" spans="1:9" ht="15.75" customHeight="1" x14ac:dyDescent="0.2">
      <c r="A24" s="23" t="s">
        <v>43</v>
      </c>
      <c r="B24" s="176">
        <f t="shared" ref="B24:B32" si="3">SUM(C24,G24)</f>
        <v>1.0813823857302118E-2</v>
      </c>
      <c r="C24" s="176">
        <f t="shared" ref="C24:C30" si="4">SUM(D24:E24)</f>
        <v>1.5607580824972128E-3</v>
      </c>
      <c r="D24" s="172">
        <f>D7/$B$6</f>
        <v>1.1148272017837235E-3</v>
      </c>
      <c r="E24" s="212">
        <f>E7/$B$6</f>
        <v>4.4593088071348942E-4</v>
      </c>
      <c r="F24" s="78"/>
      <c r="G24" s="176">
        <f t="shared" ref="G24:G30" si="5">SUM(H24:I24)</f>
        <v>9.2530657748049056E-3</v>
      </c>
      <c r="H24" s="172">
        <f>H7/$B$6</f>
        <v>7.9152731326644372E-3</v>
      </c>
      <c r="I24" s="212">
        <f>I7/$B$6</f>
        <v>1.3377926421404682E-3</v>
      </c>
    </row>
    <row r="25" spans="1:9" ht="15.75" customHeight="1" x14ac:dyDescent="0.2">
      <c r="A25" s="23" t="s">
        <v>42</v>
      </c>
      <c r="B25" s="176">
        <f t="shared" si="3"/>
        <v>1.2263099219620959E-3</v>
      </c>
      <c r="C25" s="210">
        <f t="shared" si="4"/>
        <v>4.4593088071348942E-4</v>
      </c>
      <c r="D25" s="212">
        <f t="shared" ref="D25:E32" si="6">D8/$B$6</f>
        <v>4.4593088071348942E-4</v>
      </c>
      <c r="E25" s="213" t="s">
        <v>374</v>
      </c>
      <c r="F25" s="78"/>
      <c r="G25" s="176">
        <f t="shared" si="5"/>
        <v>7.8037904124860652E-4</v>
      </c>
      <c r="H25" s="212">
        <f t="shared" ref="H25" si="7">H8/$B$6</f>
        <v>7.8037904124860652E-4</v>
      </c>
      <c r="I25" s="213" t="s">
        <v>374</v>
      </c>
    </row>
    <row r="26" spans="1:9" ht="15.75" customHeight="1" x14ac:dyDescent="0.2">
      <c r="A26" s="23" t="s">
        <v>41</v>
      </c>
      <c r="B26" s="176">
        <f t="shared" si="3"/>
        <v>3.0100334448160538E-3</v>
      </c>
      <c r="C26" s="210">
        <f t="shared" si="4"/>
        <v>2.2296544035674471E-4</v>
      </c>
      <c r="D26" s="212">
        <f t="shared" si="6"/>
        <v>1.1148272017837236E-4</v>
      </c>
      <c r="E26" s="212">
        <f t="shared" si="6"/>
        <v>1.1148272017837236E-4</v>
      </c>
      <c r="F26" s="78"/>
      <c r="G26" s="176">
        <f t="shared" si="5"/>
        <v>2.787068004459309E-3</v>
      </c>
      <c r="H26" s="212">
        <f t="shared" ref="H26:I26" si="8">H9/$B$6</f>
        <v>2.1181716833890748E-3</v>
      </c>
      <c r="I26" s="212">
        <f t="shared" si="8"/>
        <v>6.6889632107023408E-4</v>
      </c>
    </row>
    <row r="27" spans="1:9" ht="15.75" customHeight="1" x14ac:dyDescent="0.2">
      <c r="A27" s="23" t="s">
        <v>40</v>
      </c>
      <c r="B27" s="176">
        <f t="shared" si="3"/>
        <v>6.2430323299888521E-3</v>
      </c>
      <c r="C27" s="176">
        <f t="shared" si="4"/>
        <v>6.6889632107023408E-4</v>
      </c>
      <c r="D27" s="212">
        <f t="shared" si="6"/>
        <v>3.3444816053511704E-4</v>
      </c>
      <c r="E27" s="212">
        <f t="shared" si="6"/>
        <v>3.3444816053511704E-4</v>
      </c>
      <c r="F27" s="79"/>
      <c r="G27" s="176">
        <f t="shared" si="5"/>
        <v>5.5741360089186179E-3</v>
      </c>
      <c r="H27" s="212">
        <f t="shared" ref="H27:I27" si="9">H10/$B$6</f>
        <v>4.9052396878483838E-3</v>
      </c>
      <c r="I27" s="212">
        <f t="shared" si="9"/>
        <v>6.6889632107023408E-4</v>
      </c>
    </row>
    <row r="28" spans="1:9" ht="15.75" customHeight="1" x14ac:dyDescent="0.2">
      <c r="A28" s="23" t="s">
        <v>39</v>
      </c>
      <c r="B28" s="176">
        <f t="shared" si="3"/>
        <v>1.4938684503901895E-2</v>
      </c>
      <c r="C28" s="176">
        <f t="shared" si="4"/>
        <v>1.1148272017837235E-3</v>
      </c>
      <c r="D28" s="172">
        <f t="shared" si="6"/>
        <v>1.0033444816053511E-3</v>
      </c>
      <c r="E28" s="212">
        <f t="shared" si="6"/>
        <v>1.1148272017837236E-4</v>
      </c>
      <c r="F28" s="78"/>
      <c r="G28" s="176">
        <f t="shared" si="5"/>
        <v>1.3823857302118171E-2</v>
      </c>
      <c r="H28" s="172">
        <f t="shared" ref="H28:I28" si="10">H11/$B$6</f>
        <v>1.1482720178372352E-2</v>
      </c>
      <c r="I28" s="212">
        <f t="shared" si="10"/>
        <v>2.3411371237458192E-3</v>
      </c>
    </row>
    <row r="29" spans="1:9" ht="15.75" customHeight="1" x14ac:dyDescent="0.2">
      <c r="A29" s="23" t="s">
        <v>38</v>
      </c>
      <c r="B29" s="176">
        <f t="shared" si="3"/>
        <v>9.8550724637681164E-2</v>
      </c>
      <c r="C29" s="176">
        <f t="shared" si="4"/>
        <v>1.282051282051282E-2</v>
      </c>
      <c r="D29" s="172">
        <f t="shared" si="6"/>
        <v>6.688963210702341E-3</v>
      </c>
      <c r="E29" s="172">
        <f t="shared" si="6"/>
        <v>6.131549609810479E-3</v>
      </c>
      <c r="F29" s="78"/>
      <c r="G29" s="176">
        <f t="shared" si="5"/>
        <v>8.5730211817168347E-2</v>
      </c>
      <c r="H29" s="172">
        <f t="shared" ref="H29:I29" si="11">H12/$B$6</f>
        <v>6.2987736900780383E-2</v>
      </c>
      <c r="I29" s="172">
        <f t="shared" si="11"/>
        <v>2.2742474916387961E-2</v>
      </c>
    </row>
    <row r="30" spans="1:9" ht="15.75" customHeight="1" x14ac:dyDescent="0.2">
      <c r="A30" s="23" t="s">
        <v>37</v>
      </c>
      <c r="B30" s="176">
        <f t="shared" si="3"/>
        <v>4.2809364548494988E-2</v>
      </c>
      <c r="C30" s="176">
        <f t="shared" si="4"/>
        <v>6.5774804905239688E-3</v>
      </c>
      <c r="D30" s="172">
        <f t="shared" si="6"/>
        <v>3.6789297658862876E-3</v>
      </c>
      <c r="E30" s="172">
        <f t="shared" si="6"/>
        <v>2.8985507246376812E-3</v>
      </c>
      <c r="F30" s="78"/>
      <c r="G30" s="176">
        <f t="shared" si="5"/>
        <v>3.6231884057971016E-2</v>
      </c>
      <c r="H30" s="172">
        <f t="shared" ref="H30:I30" si="12">H13/$B$6</f>
        <v>2.5863991081382386E-2</v>
      </c>
      <c r="I30" s="172">
        <f t="shared" si="12"/>
        <v>1.0367892976588629E-2</v>
      </c>
    </row>
    <row r="31" spans="1:9" ht="15.75" customHeight="1" x14ac:dyDescent="0.2">
      <c r="A31" s="23" t="s">
        <v>36</v>
      </c>
      <c r="B31" s="176">
        <f t="shared" si="3"/>
        <v>0.46532887402452616</v>
      </c>
      <c r="C31" s="209">
        <f>SUM(D31:E31)</f>
        <v>5.3846153846153849E-2</v>
      </c>
      <c r="D31" s="172">
        <f t="shared" si="6"/>
        <v>3.7012263099219622E-2</v>
      </c>
      <c r="E31" s="172">
        <f t="shared" si="6"/>
        <v>1.6833890746934223E-2</v>
      </c>
      <c r="F31" s="78"/>
      <c r="G31" s="176">
        <f>SUM(H31:I31)</f>
        <v>0.41148272017837234</v>
      </c>
      <c r="H31" s="172">
        <f t="shared" ref="H31:I31" si="13">H14/$B$6</f>
        <v>0.32664437012263098</v>
      </c>
      <c r="I31" s="172">
        <f t="shared" si="13"/>
        <v>8.4838350055741363E-2</v>
      </c>
    </row>
    <row r="32" spans="1:9" ht="15.75" customHeight="1" thickBot="1" x14ac:dyDescent="0.25">
      <c r="A32" s="51" t="s">
        <v>16</v>
      </c>
      <c r="B32" s="177">
        <f t="shared" si="3"/>
        <v>0.35707915273132662</v>
      </c>
      <c r="C32" s="177">
        <f>SUM(D32,E32)</f>
        <v>4.2140468227424746E-2</v>
      </c>
      <c r="D32" s="174">
        <f t="shared" si="6"/>
        <v>2.5195094760312151E-2</v>
      </c>
      <c r="E32" s="174">
        <f t="shared" si="6"/>
        <v>1.6945373467112598E-2</v>
      </c>
      <c r="F32" s="80"/>
      <c r="G32" s="177">
        <f>SUM(H32,I32)</f>
        <v>0.31493868450390189</v>
      </c>
      <c r="H32" s="174">
        <f t="shared" ref="H32:I32" si="14">H15/$B$6</f>
        <v>0.24269788182831661</v>
      </c>
      <c r="I32" s="174">
        <f t="shared" si="14"/>
        <v>7.2240802675585289E-2</v>
      </c>
    </row>
  </sheetData>
  <mergeCells count="10">
    <mergeCell ref="A3:A5"/>
    <mergeCell ref="B3:B5"/>
    <mergeCell ref="C3:I3"/>
    <mergeCell ref="C4:E4"/>
    <mergeCell ref="G4:I4"/>
    <mergeCell ref="A20:A22"/>
    <mergeCell ref="B20:B22"/>
    <mergeCell ref="C20:I20"/>
    <mergeCell ref="C21:E21"/>
    <mergeCell ref="G21:I21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tabColor theme="5" tint="0.39997558519241921"/>
  </sheetPr>
  <dimension ref="A1:K13"/>
  <sheetViews>
    <sheetView showGridLines="0" workbookViewId="0"/>
  </sheetViews>
  <sheetFormatPr baseColWidth="10" defaultRowHeight="12.75" x14ac:dyDescent="0.2"/>
  <cols>
    <col min="1" max="1" width="7.28515625" style="1" customWidth="1"/>
    <col min="2" max="2" width="43.5703125" style="1" customWidth="1"/>
    <col min="3" max="3" width="12.28515625" style="2" customWidth="1"/>
    <col min="4" max="5" width="11.85546875" style="2" customWidth="1"/>
    <col min="6" max="6" width="0.5703125" style="2" customWidth="1"/>
    <col min="7" max="9" width="11.85546875" style="1" customWidth="1"/>
    <col min="10" max="10" width="0.5703125" style="1" customWidth="1"/>
    <col min="11" max="11" width="25.5703125" style="1" customWidth="1"/>
    <col min="12" max="16384" width="11.42578125" style="1"/>
  </cols>
  <sheetData>
    <row r="1" spans="1:11" ht="16.5" customHeight="1" x14ac:dyDescent="0.2">
      <c r="A1" s="3" t="s">
        <v>371</v>
      </c>
      <c r="B1" s="3"/>
      <c r="C1" s="3"/>
      <c r="D1" s="3"/>
      <c r="F1" s="5"/>
      <c r="K1" s="5" t="s">
        <v>18</v>
      </c>
    </row>
    <row r="2" spans="1:11" ht="13.5" thickBot="1" x14ac:dyDescent="0.25">
      <c r="A2" s="6">
        <v>2014</v>
      </c>
      <c r="B2" s="7"/>
      <c r="C2" s="8"/>
      <c r="D2" s="8"/>
      <c r="E2" s="19"/>
      <c r="F2" s="19"/>
    </row>
    <row r="3" spans="1:11" ht="18" customHeight="1" x14ac:dyDescent="0.2">
      <c r="A3" s="350" t="s">
        <v>3</v>
      </c>
      <c r="B3" s="352" t="s">
        <v>0</v>
      </c>
      <c r="C3" s="354" t="s">
        <v>2</v>
      </c>
      <c r="D3" s="354"/>
      <c r="E3" s="354"/>
      <c r="F3" s="53"/>
      <c r="G3" s="354" t="s">
        <v>336</v>
      </c>
      <c r="H3" s="354"/>
      <c r="I3" s="354"/>
      <c r="J3" s="53"/>
      <c r="K3" s="352" t="s">
        <v>372</v>
      </c>
    </row>
    <row r="4" spans="1:11" ht="19.5" customHeight="1" thickBot="1" x14ac:dyDescent="0.25">
      <c r="A4" s="351"/>
      <c r="B4" s="353"/>
      <c r="C4" s="36" t="s">
        <v>1</v>
      </c>
      <c r="D4" s="37" t="s">
        <v>8</v>
      </c>
      <c r="E4" s="37" t="s">
        <v>9</v>
      </c>
      <c r="F4" s="54"/>
      <c r="G4" s="73" t="s">
        <v>1</v>
      </c>
      <c r="H4" s="73" t="s">
        <v>8</v>
      </c>
      <c r="I4" s="73" t="s">
        <v>9</v>
      </c>
      <c r="J4" s="54"/>
      <c r="K4" s="353"/>
    </row>
    <row r="5" spans="1:11" ht="17.25" customHeight="1" x14ac:dyDescent="0.2">
      <c r="A5" s="60"/>
      <c r="B5" s="55" t="s">
        <v>1</v>
      </c>
      <c r="C5" s="76">
        <f>SUM(C6:C6)</f>
        <v>8970</v>
      </c>
      <c r="D5" s="76">
        <f>SUM(D6:D6)</f>
        <v>6826</v>
      </c>
      <c r="E5" s="76">
        <f>SUM(E6:E6)</f>
        <v>2144</v>
      </c>
      <c r="F5" s="77"/>
      <c r="G5" s="77"/>
      <c r="H5" s="77"/>
      <c r="I5" s="77"/>
      <c r="J5" s="77"/>
      <c r="K5" s="84">
        <f>(E5/D5)*100</f>
        <v>31.409317316144154</v>
      </c>
    </row>
    <row r="6" spans="1:11" ht="17.25" customHeight="1" thickBot="1" x14ac:dyDescent="0.25">
      <c r="A6" s="61">
        <v>13</v>
      </c>
      <c r="B6" s="51" t="s">
        <v>4</v>
      </c>
      <c r="C6" s="80">
        <f>SUM(D6:E6)</f>
        <v>8970</v>
      </c>
      <c r="D6" s="80">
        <v>6826</v>
      </c>
      <c r="E6" s="80">
        <v>2144</v>
      </c>
      <c r="F6" s="81"/>
      <c r="G6" s="234">
        <f>AVERAGE(H6:I6)</f>
        <v>34.405033801290941</v>
      </c>
      <c r="H6" s="169">
        <v>34.554937005566948</v>
      </c>
      <c r="I6" s="169">
        <v>34.255130597014926</v>
      </c>
      <c r="J6" s="81"/>
      <c r="K6" s="171">
        <f>(E6/D6)*100</f>
        <v>31.409317316144154</v>
      </c>
    </row>
    <row r="10" spans="1:11" ht="13.5" thickBot="1" x14ac:dyDescent="0.25"/>
    <row r="11" spans="1:11" ht="17.25" customHeight="1" x14ac:dyDescent="0.2">
      <c r="A11" s="350" t="s">
        <v>3</v>
      </c>
      <c r="B11" s="352" t="s">
        <v>0</v>
      </c>
      <c r="C11" s="354" t="s">
        <v>2</v>
      </c>
      <c r="D11" s="354"/>
      <c r="E11" s="354"/>
      <c r="F11" s="53"/>
      <c r="G11" s="354" t="s">
        <v>336</v>
      </c>
      <c r="H11" s="354"/>
      <c r="I11" s="354"/>
      <c r="J11" s="53"/>
      <c r="K11" s="352" t="s">
        <v>372</v>
      </c>
    </row>
    <row r="12" spans="1:11" ht="17.25" customHeight="1" thickBot="1" x14ac:dyDescent="0.25">
      <c r="A12" s="351"/>
      <c r="B12" s="353"/>
      <c r="C12" s="159" t="s">
        <v>1</v>
      </c>
      <c r="D12" s="157" t="s">
        <v>8</v>
      </c>
      <c r="E12" s="157" t="s">
        <v>9</v>
      </c>
      <c r="F12" s="54"/>
      <c r="G12" s="157" t="s">
        <v>1</v>
      </c>
      <c r="H12" s="157" t="s">
        <v>8</v>
      </c>
      <c r="I12" s="157" t="s">
        <v>9</v>
      </c>
      <c r="J12" s="54"/>
      <c r="K12" s="353"/>
    </row>
    <row r="13" spans="1:11" ht="19.5" customHeight="1" thickBot="1" x14ac:dyDescent="0.25">
      <c r="A13" s="61">
        <v>13</v>
      </c>
      <c r="B13" s="51" t="s">
        <v>4</v>
      </c>
      <c r="C13" s="207">
        <f>SUM(D13:E13)</f>
        <v>1</v>
      </c>
      <c r="D13" s="183">
        <f>D6/$C$6</f>
        <v>0.76098104793756971</v>
      </c>
      <c r="E13" s="183">
        <f>E6/$C$6</f>
        <v>0.23901895206243032</v>
      </c>
      <c r="F13" s="63"/>
      <c r="G13" s="234">
        <f>G6</f>
        <v>34.405033801290941</v>
      </c>
      <c r="H13" s="169">
        <f t="shared" ref="H13:I13" si="0">H6</f>
        <v>34.554937005566948</v>
      </c>
      <c r="I13" s="169">
        <f t="shared" si="0"/>
        <v>34.255130597014926</v>
      </c>
      <c r="J13" s="63"/>
      <c r="K13" s="170">
        <f>(E13/D13)*100</f>
        <v>31.409317316144154</v>
      </c>
    </row>
  </sheetData>
  <mergeCells count="10">
    <mergeCell ref="K3:K4"/>
    <mergeCell ref="G3:I3"/>
    <mergeCell ref="A3:A4"/>
    <mergeCell ref="B3:B4"/>
    <mergeCell ref="C3:E3"/>
    <mergeCell ref="A11:A12"/>
    <mergeCell ref="B11:B12"/>
    <mergeCell ref="C11:E11"/>
    <mergeCell ref="G11:I11"/>
    <mergeCell ref="K11:K12"/>
  </mergeCells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>
    <tabColor rgb="FF93FFFF"/>
  </sheetPr>
  <dimension ref="A1:R41"/>
  <sheetViews>
    <sheetView showGridLines="0" zoomScaleNormal="100" workbookViewId="0"/>
  </sheetViews>
  <sheetFormatPr baseColWidth="10" defaultRowHeight="12.75" x14ac:dyDescent="0.2"/>
  <cols>
    <col min="1" max="1" width="38.85546875" style="7" customWidth="1"/>
    <col min="2" max="2" width="13.7109375" style="7" customWidth="1"/>
    <col min="3" max="5" width="11.28515625" style="8" customWidth="1"/>
    <col min="6" max="6" width="0.5703125" style="8" customWidth="1"/>
    <col min="7" max="9" width="11.28515625" style="8" customWidth="1"/>
    <col min="10" max="10" width="0.5703125" style="8" customWidth="1"/>
    <col min="11" max="13" width="11.28515625" style="8" customWidth="1"/>
    <col min="14" max="14" width="0.5703125" style="8" customWidth="1"/>
    <col min="15" max="17" width="11.28515625" style="8" customWidth="1"/>
    <col min="18" max="16384" width="11.42578125" style="7"/>
  </cols>
  <sheetData>
    <row r="1" spans="1:18" ht="16.5" x14ac:dyDescent="0.2">
      <c r="A1" s="3" t="s">
        <v>327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17" t="s">
        <v>164</v>
      </c>
    </row>
    <row r="2" spans="1:18" ht="13.5" thickBot="1" x14ac:dyDescent="0.25">
      <c r="A2" s="6">
        <v>2014</v>
      </c>
      <c r="B2" s="6"/>
    </row>
    <row r="3" spans="1:18" ht="20.25" customHeight="1" x14ac:dyDescent="0.2">
      <c r="A3" s="350" t="s">
        <v>165</v>
      </c>
      <c r="B3" s="350" t="s">
        <v>1</v>
      </c>
      <c r="C3" s="358" t="s">
        <v>289</v>
      </c>
      <c r="D3" s="358"/>
      <c r="E3" s="358"/>
      <c r="F3" s="358"/>
      <c r="G3" s="358"/>
      <c r="H3" s="358"/>
      <c r="I3" s="358"/>
      <c r="J3" s="358"/>
      <c r="K3" s="358"/>
      <c r="L3" s="358"/>
      <c r="M3" s="358"/>
      <c r="N3" s="358"/>
      <c r="O3" s="358"/>
      <c r="P3" s="358"/>
      <c r="Q3" s="358"/>
    </row>
    <row r="4" spans="1:18" ht="18" customHeight="1" x14ac:dyDescent="0.2">
      <c r="A4" s="355"/>
      <c r="B4" s="355"/>
      <c r="C4" s="357" t="s">
        <v>167</v>
      </c>
      <c r="D4" s="357"/>
      <c r="E4" s="357"/>
      <c r="F4" s="29"/>
      <c r="G4" s="357" t="s">
        <v>168</v>
      </c>
      <c r="H4" s="357"/>
      <c r="I4" s="357"/>
      <c r="J4" s="29"/>
      <c r="K4" s="357" t="s">
        <v>169</v>
      </c>
      <c r="L4" s="357"/>
      <c r="M4" s="357"/>
      <c r="N4" s="29"/>
      <c r="O4" s="357" t="s">
        <v>347</v>
      </c>
      <c r="P4" s="357"/>
      <c r="Q4" s="357"/>
    </row>
    <row r="5" spans="1:18" ht="30" customHeight="1" thickBot="1" x14ac:dyDescent="0.25">
      <c r="A5" s="351"/>
      <c r="B5" s="351"/>
      <c r="C5" s="94" t="s">
        <v>1</v>
      </c>
      <c r="D5" s="94" t="s">
        <v>8</v>
      </c>
      <c r="E5" s="94" t="s">
        <v>9</v>
      </c>
      <c r="F5" s="40"/>
      <c r="G5" s="94" t="s">
        <v>1</v>
      </c>
      <c r="H5" s="94" t="s">
        <v>8</v>
      </c>
      <c r="I5" s="94" t="s">
        <v>9</v>
      </c>
      <c r="J5" s="40"/>
      <c r="K5" s="94" t="s">
        <v>1</v>
      </c>
      <c r="L5" s="94" t="s">
        <v>8</v>
      </c>
      <c r="M5" s="94" t="s">
        <v>9</v>
      </c>
      <c r="N5" s="40"/>
      <c r="O5" s="94" t="s">
        <v>1</v>
      </c>
      <c r="P5" s="94" t="s">
        <v>8</v>
      </c>
      <c r="Q5" s="94" t="s">
        <v>9</v>
      </c>
    </row>
    <row r="6" spans="1:18" ht="45" customHeight="1" x14ac:dyDescent="0.2">
      <c r="A6" s="46" t="s">
        <v>166</v>
      </c>
      <c r="B6" s="56">
        <f>SUM(C6,G6,K6,O6)</f>
        <v>8970</v>
      </c>
      <c r="C6" s="56">
        <f>SUM(D6:E6)</f>
        <v>595</v>
      </c>
      <c r="D6" s="121">
        <v>442</v>
      </c>
      <c r="E6" s="121">
        <v>153</v>
      </c>
      <c r="F6" s="116"/>
      <c r="G6" s="56">
        <f>SUM(H6:I6)</f>
        <v>1954</v>
      </c>
      <c r="H6" s="116">
        <v>1418</v>
      </c>
      <c r="I6" s="116">
        <v>536</v>
      </c>
      <c r="J6" s="116"/>
      <c r="K6" s="56">
        <f>SUM(L6:M6)</f>
        <v>6410</v>
      </c>
      <c r="L6" s="116">
        <v>4959</v>
      </c>
      <c r="M6" s="116">
        <v>1451</v>
      </c>
      <c r="N6" s="116"/>
      <c r="O6" s="56">
        <f>SUM(P6:Q6)</f>
        <v>11</v>
      </c>
      <c r="P6" s="116">
        <v>7</v>
      </c>
      <c r="Q6" s="116">
        <v>4</v>
      </c>
      <c r="R6" s="135"/>
    </row>
    <row r="7" spans="1:18" ht="45" customHeight="1" x14ac:dyDescent="0.2">
      <c r="A7" s="9" t="s">
        <v>176</v>
      </c>
      <c r="B7" s="122">
        <f t="shared" ref="B7:B19" si="0">SUM(C7,G7,K7,O7)</f>
        <v>8970</v>
      </c>
      <c r="C7" s="122">
        <f t="shared" ref="C7:C19" si="1">SUM(D7:E7)</f>
        <v>571</v>
      </c>
      <c r="D7" s="10">
        <v>446</v>
      </c>
      <c r="E7" s="10">
        <v>125</v>
      </c>
      <c r="F7" s="117"/>
      <c r="G7" s="122">
        <f t="shared" ref="G7:G19" si="2">SUM(H7:I7)</f>
        <v>1924</v>
      </c>
      <c r="H7" s="117">
        <v>1420</v>
      </c>
      <c r="I7" s="117">
        <v>504</v>
      </c>
      <c r="J7" s="117"/>
      <c r="K7" s="122">
        <f t="shared" ref="K7:K19" si="3">SUM(L7:M7)</f>
        <v>6464</v>
      </c>
      <c r="L7" s="117">
        <v>4953</v>
      </c>
      <c r="M7" s="117">
        <v>1511</v>
      </c>
      <c r="N7" s="117"/>
      <c r="O7" s="122">
        <f t="shared" ref="O7:O19" si="4">SUM(P7:Q7)</f>
        <v>11</v>
      </c>
      <c r="P7" s="117">
        <v>7</v>
      </c>
      <c r="Q7" s="117">
        <v>4</v>
      </c>
      <c r="R7" s="135"/>
    </row>
    <row r="8" spans="1:18" ht="15" customHeight="1" x14ac:dyDescent="0.2">
      <c r="A8" s="9" t="s">
        <v>177</v>
      </c>
      <c r="B8" s="122">
        <f t="shared" si="0"/>
        <v>8970</v>
      </c>
      <c r="C8" s="122">
        <f t="shared" si="1"/>
        <v>298</v>
      </c>
      <c r="D8" s="10">
        <v>217</v>
      </c>
      <c r="E8" s="10">
        <v>81</v>
      </c>
      <c r="F8" s="117"/>
      <c r="G8" s="122">
        <f t="shared" si="2"/>
        <v>1218</v>
      </c>
      <c r="H8" s="117">
        <v>859</v>
      </c>
      <c r="I8" s="117">
        <v>359</v>
      </c>
      <c r="J8" s="117"/>
      <c r="K8" s="122">
        <f t="shared" si="3"/>
        <v>7443</v>
      </c>
      <c r="L8" s="117">
        <v>5743</v>
      </c>
      <c r="M8" s="117">
        <v>1700</v>
      </c>
      <c r="N8" s="117"/>
      <c r="O8" s="122">
        <f t="shared" si="4"/>
        <v>11</v>
      </c>
      <c r="P8" s="117">
        <v>7</v>
      </c>
      <c r="Q8" s="117">
        <v>4</v>
      </c>
      <c r="R8" s="135"/>
    </row>
    <row r="9" spans="1:18" ht="30" customHeight="1" x14ac:dyDescent="0.2">
      <c r="A9" s="9" t="s">
        <v>178</v>
      </c>
      <c r="B9" s="122">
        <f t="shared" si="0"/>
        <v>8970</v>
      </c>
      <c r="C9" s="122">
        <f t="shared" si="1"/>
        <v>286</v>
      </c>
      <c r="D9" s="10">
        <v>203</v>
      </c>
      <c r="E9" s="10">
        <v>83</v>
      </c>
      <c r="F9" s="117"/>
      <c r="G9" s="122">
        <f t="shared" si="2"/>
        <v>951</v>
      </c>
      <c r="H9" s="117">
        <v>699</v>
      </c>
      <c r="I9" s="117">
        <v>252</v>
      </c>
      <c r="J9" s="117"/>
      <c r="K9" s="122">
        <f t="shared" si="3"/>
        <v>7722</v>
      </c>
      <c r="L9" s="117">
        <v>5917</v>
      </c>
      <c r="M9" s="117">
        <v>1805</v>
      </c>
      <c r="N9" s="117"/>
      <c r="O9" s="122">
        <f t="shared" si="4"/>
        <v>11</v>
      </c>
      <c r="P9" s="117">
        <v>7</v>
      </c>
      <c r="Q9" s="117">
        <v>4</v>
      </c>
      <c r="R9" s="135"/>
    </row>
    <row r="10" spans="1:18" ht="30" customHeight="1" x14ac:dyDescent="0.2">
      <c r="A10" s="9" t="s">
        <v>179</v>
      </c>
      <c r="B10" s="122">
        <f t="shared" si="0"/>
        <v>8970</v>
      </c>
      <c r="C10" s="122">
        <f t="shared" si="1"/>
        <v>266</v>
      </c>
      <c r="D10" s="10">
        <v>181</v>
      </c>
      <c r="E10" s="10">
        <v>85</v>
      </c>
      <c r="F10" s="117"/>
      <c r="G10" s="122">
        <f t="shared" si="2"/>
        <v>829</v>
      </c>
      <c r="H10" s="117">
        <v>560</v>
      </c>
      <c r="I10" s="117">
        <v>269</v>
      </c>
      <c r="J10" s="117"/>
      <c r="K10" s="122">
        <f t="shared" si="3"/>
        <v>7862</v>
      </c>
      <c r="L10" s="117">
        <v>6075</v>
      </c>
      <c r="M10" s="117">
        <v>1787</v>
      </c>
      <c r="N10" s="117"/>
      <c r="O10" s="122">
        <f t="shared" si="4"/>
        <v>13</v>
      </c>
      <c r="P10" s="117">
        <v>10</v>
      </c>
      <c r="Q10" s="117">
        <v>3</v>
      </c>
      <c r="R10" s="135"/>
    </row>
    <row r="11" spans="1:18" ht="30" customHeight="1" x14ac:dyDescent="0.2">
      <c r="A11" s="9" t="s">
        <v>180</v>
      </c>
      <c r="B11" s="122">
        <f t="shared" si="0"/>
        <v>8970</v>
      </c>
      <c r="C11" s="122">
        <f t="shared" si="1"/>
        <v>230</v>
      </c>
      <c r="D11" s="10">
        <v>148</v>
      </c>
      <c r="E11" s="10">
        <v>82</v>
      </c>
      <c r="F11" s="117"/>
      <c r="G11" s="122">
        <f t="shared" si="2"/>
        <v>1020</v>
      </c>
      <c r="H11" s="117">
        <v>723</v>
      </c>
      <c r="I11" s="117">
        <v>297</v>
      </c>
      <c r="J11" s="117"/>
      <c r="K11" s="122">
        <f t="shared" si="3"/>
        <v>7707</v>
      </c>
      <c r="L11" s="117">
        <v>5945</v>
      </c>
      <c r="M11" s="117">
        <v>1762</v>
      </c>
      <c r="N11" s="117"/>
      <c r="O11" s="122">
        <f t="shared" si="4"/>
        <v>13</v>
      </c>
      <c r="P11" s="117">
        <v>10</v>
      </c>
      <c r="Q11" s="117">
        <v>3</v>
      </c>
      <c r="R11" s="135"/>
    </row>
    <row r="12" spans="1:18" ht="15" customHeight="1" x14ac:dyDescent="0.2">
      <c r="A12" s="9" t="s">
        <v>181</v>
      </c>
      <c r="B12" s="122">
        <f t="shared" si="0"/>
        <v>8970</v>
      </c>
      <c r="C12" s="122">
        <f t="shared" si="1"/>
        <v>172</v>
      </c>
      <c r="D12" s="10">
        <v>132</v>
      </c>
      <c r="E12" s="10">
        <v>40</v>
      </c>
      <c r="F12" s="117"/>
      <c r="G12" s="122">
        <f t="shared" si="2"/>
        <v>652</v>
      </c>
      <c r="H12" s="117">
        <v>486</v>
      </c>
      <c r="I12" s="117">
        <v>166</v>
      </c>
      <c r="J12" s="117"/>
      <c r="K12" s="122">
        <f t="shared" si="3"/>
        <v>8133</v>
      </c>
      <c r="L12" s="117">
        <v>6198</v>
      </c>
      <c r="M12" s="117">
        <v>1935</v>
      </c>
      <c r="N12" s="117"/>
      <c r="O12" s="122">
        <f t="shared" si="4"/>
        <v>13</v>
      </c>
      <c r="P12" s="117">
        <v>10</v>
      </c>
      <c r="Q12" s="117">
        <v>3</v>
      </c>
      <c r="R12" s="135"/>
    </row>
    <row r="13" spans="1:18" ht="22.5" customHeight="1" x14ac:dyDescent="0.2">
      <c r="A13" s="9" t="s">
        <v>182</v>
      </c>
      <c r="B13" s="122">
        <f t="shared" si="0"/>
        <v>8970</v>
      </c>
      <c r="C13" s="122">
        <f t="shared" si="1"/>
        <v>225</v>
      </c>
      <c r="D13" s="10">
        <v>155</v>
      </c>
      <c r="E13" s="10">
        <v>70</v>
      </c>
      <c r="F13" s="117"/>
      <c r="G13" s="122">
        <f t="shared" si="2"/>
        <v>1114</v>
      </c>
      <c r="H13" s="117">
        <v>754</v>
      </c>
      <c r="I13" s="117">
        <v>360</v>
      </c>
      <c r="J13" s="117"/>
      <c r="K13" s="122">
        <f t="shared" si="3"/>
        <v>7618</v>
      </c>
      <c r="L13" s="117">
        <v>5907</v>
      </c>
      <c r="M13" s="117">
        <v>1711</v>
      </c>
      <c r="N13" s="117"/>
      <c r="O13" s="122">
        <f t="shared" si="4"/>
        <v>13</v>
      </c>
      <c r="P13" s="117">
        <v>10</v>
      </c>
      <c r="Q13" s="117">
        <v>3</v>
      </c>
      <c r="R13" s="135"/>
    </row>
    <row r="14" spans="1:18" ht="30" customHeight="1" x14ac:dyDescent="0.2">
      <c r="A14" s="9" t="s">
        <v>183</v>
      </c>
      <c r="B14" s="122">
        <f t="shared" si="0"/>
        <v>8970</v>
      </c>
      <c r="C14" s="122">
        <f t="shared" si="1"/>
        <v>292</v>
      </c>
      <c r="D14" s="10">
        <v>220</v>
      </c>
      <c r="E14" s="10">
        <v>72</v>
      </c>
      <c r="F14" s="117"/>
      <c r="G14" s="122">
        <f t="shared" si="2"/>
        <v>1445</v>
      </c>
      <c r="H14" s="117">
        <v>1059</v>
      </c>
      <c r="I14" s="117">
        <v>386</v>
      </c>
      <c r="J14" s="117"/>
      <c r="K14" s="122">
        <f t="shared" si="3"/>
        <v>7220</v>
      </c>
      <c r="L14" s="117">
        <v>5537</v>
      </c>
      <c r="M14" s="117">
        <v>1683</v>
      </c>
      <c r="N14" s="117"/>
      <c r="O14" s="122">
        <f t="shared" si="4"/>
        <v>13</v>
      </c>
      <c r="P14" s="117">
        <v>10</v>
      </c>
      <c r="Q14" s="117">
        <v>3</v>
      </c>
      <c r="R14" s="135"/>
    </row>
    <row r="15" spans="1:18" ht="30" customHeight="1" x14ac:dyDescent="0.2">
      <c r="A15" s="9" t="s">
        <v>184</v>
      </c>
      <c r="B15" s="122">
        <f t="shared" si="0"/>
        <v>8970</v>
      </c>
      <c r="C15" s="122">
        <f t="shared" si="1"/>
        <v>335</v>
      </c>
      <c r="D15" s="10">
        <v>251</v>
      </c>
      <c r="E15" s="10">
        <v>84</v>
      </c>
      <c r="F15" s="117"/>
      <c r="G15" s="122">
        <f t="shared" si="2"/>
        <v>1583</v>
      </c>
      <c r="H15" s="117">
        <v>1178</v>
      </c>
      <c r="I15" s="117">
        <v>405</v>
      </c>
      <c r="J15" s="117"/>
      <c r="K15" s="122">
        <f t="shared" si="3"/>
        <v>7039</v>
      </c>
      <c r="L15" s="117">
        <v>5387</v>
      </c>
      <c r="M15" s="117">
        <v>1652</v>
      </c>
      <c r="N15" s="117"/>
      <c r="O15" s="122">
        <f t="shared" si="4"/>
        <v>13</v>
      </c>
      <c r="P15" s="117">
        <v>10</v>
      </c>
      <c r="Q15" s="117">
        <v>3</v>
      </c>
      <c r="R15" s="135"/>
    </row>
    <row r="16" spans="1:18" ht="30" customHeight="1" x14ac:dyDescent="0.2">
      <c r="A16" s="9" t="s">
        <v>185</v>
      </c>
      <c r="B16" s="122">
        <f t="shared" si="0"/>
        <v>8970</v>
      </c>
      <c r="C16" s="122">
        <f t="shared" si="1"/>
        <v>296</v>
      </c>
      <c r="D16" s="10">
        <v>209</v>
      </c>
      <c r="E16" s="10">
        <v>87</v>
      </c>
      <c r="F16" s="117"/>
      <c r="G16" s="122">
        <f t="shared" si="2"/>
        <v>1367</v>
      </c>
      <c r="H16" s="117">
        <v>963</v>
      </c>
      <c r="I16" s="117">
        <v>404</v>
      </c>
      <c r="J16" s="117"/>
      <c r="K16" s="122">
        <f t="shared" si="3"/>
        <v>7293</v>
      </c>
      <c r="L16" s="117">
        <v>5644</v>
      </c>
      <c r="M16" s="117">
        <v>1649</v>
      </c>
      <c r="N16" s="117"/>
      <c r="O16" s="122">
        <f t="shared" si="4"/>
        <v>14</v>
      </c>
      <c r="P16" s="117">
        <v>10</v>
      </c>
      <c r="Q16" s="117">
        <v>4</v>
      </c>
      <c r="R16" s="135"/>
    </row>
    <row r="17" spans="1:18" ht="15" customHeight="1" x14ac:dyDescent="0.2">
      <c r="A17" s="9" t="s">
        <v>186</v>
      </c>
      <c r="B17" s="122">
        <f t="shared" si="0"/>
        <v>8970</v>
      </c>
      <c r="C17" s="122">
        <f t="shared" si="1"/>
        <v>223</v>
      </c>
      <c r="D17" s="10">
        <v>135</v>
      </c>
      <c r="E17" s="10">
        <v>88</v>
      </c>
      <c r="F17" s="117"/>
      <c r="G17" s="122">
        <f>SUM(H17:I17)</f>
        <v>1050</v>
      </c>
      <c r="H17" s="117">
        <v>700</v>
      </c>
      <c r="I17" s="117">
        <v>350</v>
      </c>
      <c r="J17" s="117"/>
      <c r="K17" s="122">
        <f t="shared" si="3"/>
        <v>7683</v>
      </c>
      <c r="L17" s="117">
        <v>5981</v>
      </c>
      <c r="M17" s="117">
        <v>1702</v>
      </c>
      <c r="N17" s="117"/>
      <c r="O17" s="122">
        <f t="shared" si="4"/>
        <v>14</v>
      </c>
      <c r="P17" s="117">
        <v>10</v>
      </c>
      <c r="Q17" s="117">
        <v>4</v>
      </c>
      <c r="R17" s="135"/>
    </row>
    <row r="18" spans="1:18" ht="30" customHeight="1" x14ac:dyDescent="0.2">
      <c r="A18" s="9" t="s">
        <v>187</v>
      </c>
      <c r="B18" s="122">
        <f t="shared" si="0"/>
        <v>8970</v>
      </c>
      <c r="C18" s="122">
        <f t="shared" si="1"/>
        <v>295</v>
      </c>
      <c r="D18" s="10">
        <v>206</v>
      </c>
      <c r="E18" s="10">
        <v>89</v>
      </c>
      <c r="F18" s="117"/>
      <c r="G18" s="122">
        <f>SUM(H18:I18)</f>
        <v>1177</v>
      </c>
      <c r="H18" s="117">
        <v>857</v>
      </c>
      <c r="I18" s="117">
        <v>320</v>
      </c>
      <c r="J18" s="117"/>
      <c r="K18" s="122">
        <f t="shared" si="3"/>
        <v>7484</v>
      </c>
      <c r="L18" s="117">
        <v>5753</v>
      </c>
      <c r="M18" s="117">
        <v>1731</v>
      </c>
      <c r="N18" s="117"/>
      <c r="O18" s="122">
        <f t="shared" si="4"/>
        <v>14</v>
      </c>
      <c r="P18" s="117">
        <v>10</v>
      </c>
      <c r="Q18" s="117">
        <v>4</v>
      </c>
      <c r="R18" s="135"/>
    </row>
    <row r="19" spans="1:18" ht="30" customHeight="1" thickBot="1" x14ac:dyDescent="0.25">
      <c r="A19" s="14" t="s">
        <v>188</v>
      </c>
      <c r="B19" s="123">
        <f t="shared" si="0"/>
        <v>8970</v>
      </c>
      <c r="C19" s="123">
        <f t="shared" si="1"/>
        <v>286</v>
      </c>
      <c r="D19" s="57">
        <v>186</v>
      </c>
      <c r="E19" s="57">
        <v>100</v>
      </c>
      <c r="F19" s="118"/>
      <c r="G19" s="123">
        <f t="shared" si="2"/>
        <v>1302</v>
      </c>
      <c r="H19" s="118">
        <v>822</v>
      </c>
      <c r="I19" s="118">
        <v>480</v>
      </c>
      <c r="J19" s="118"/>
      <c r="K19" s="123">
        <f t="shared" si="3"/>
        <v>7368</v>
      </c>
      <c r="L19" s="118">
        <v>5808</v>
      </c>
      <c r="M19" s="118">
        <v>1560</v>
      </c>
      <c r="N19" s="118"/>
      <c r="O19" s="123">
        <f t="shared" si="4"/>
        <v>14</v>
      </c>
      <c r="P19" s="118">
        <v>10</v>
      </c>
      <c r="Q19" s="118">
        <v>4</v>
      </c>
      <c r="R19" s="135"/>
    </row>
    <row r="24" spans="1:18" ht="13.5" thickBot="1" x14ac:dyDescent="0.25"/>
    <row r="25" spans="1:18" ht="18.75" customHeight="1" x14ac:dyDescent="0.2">
      <c r="A25" s="350" t="s">
        <v>165</v>
      </c>
      <c r="B25" s="350" t="s">
        <v>1</v>
      </c>
      <c r="C25" s="358" t="s">
        <v>289</v>
      </c>
      <c r="D25" s="358"/>
      <c r="E25" s="358"/>
      <c r="F25" s="358"/>
      <c r="G25" s="358"/>
      <c r="H25" s="358"/>
      <c r="I25" s="358"/>
      <c r="J25" s="358"/>
      <c r="K25" s="358"/>
      <c r="L25" s="358"/>
      <c r="M25" s="358"/>
      <c r="N25" s="358"/>
      <c r="O25" s="358"/>
      <c r="P25" s="358"/>
      <c r="Q25" s="358"/>
    </row>
    <row r="26" spans="1:18" ht="18.75" customHeight="1" x14ac:dyDescent="0.2">
      <c r="A26" s="355"/>
      <c r="B26" s="355"/>
      <c r="C26" s="357" t="s">
        <v>167</v>
      </c>
      <c r="D26" s="357"/>
      <c r="E26" s="357"/>
      <c r="F26" s="29"/>
      <c r="G26" s="357" t="s">
        <v>168</v>
      </c>
      <c r="H26" s="357"/>
      <c r="I26" s="357"/>
      <c r="J26" s="29"/>
      <c r="K26" s="357" t="s">
        <v>169</v>
      </c>
      <c r="L26" s="357"/>
      <c r="M26" s="357"/>
      <c r="N26" s="29"/>
      <c r="O26" s="357" t="s">
        <v>347</v>
      </c>
      <c r="P26" s="357"/>
      <c r="Q26" s="357"/>
    </row>
    <row r="27" spans="1:18" ht="18.75" customHeight="1" thickBot="1" x14ac:dyDescent="0.25">
      <c r="A27" s="351"/>
      <c r="B27" s="351"/>
      <c r="C27" s="157" t="s">
        <v>1</v>
      </c>
      <c r="D27" s="157" t="s">
        <v>8</v>
      </c>
      <c r="E27" s="157" t="s">
        <v>9</v>
      </c>
      <c r="F27" s="40"/>
      <c r="G27" s="157" t="s">
        <v>1</v>
      </c>
      <c r="H27" s="157" t="s">
        <v>8</v>
      </c>
      <c r="I27" s="157" t="s">
        <v>9</v>
      </c>
      <c r="J27" s="40"/>
      <c r="K27" s="157" t="s">
        <v>1</v>
      </c>
      <c r="L27" s="157" t="s">
        <v>8</v>
      </c>
      <c r="M27" s="157" t="s">
        <v>9</v>
      </c>
      <c r="N27" s="40"/>
      <c r="O27" s="157" t="s">
        <v>1</v>
      </c>
      <c r="P27" s="157" t="s">
        <v>8</v>
      </c>
      <c r="Q27" s="157" t="s">
        <v>9</v>
      </c>
    </row>
    <row r="28" spans="1:18" ht="45" customHeight="1" x14ac:dyDescent="0.2">
      <c r="A28" s="46" t="s">
        <v>166</v>
      </c>
      <c r="B28" s="184">
        <f>SUM(C28,G28,K28,O28)</f>
        <v>1</v>
      </c>
      <c r="C28" s="184">
        <f>SUM(D28:E28)</f>
        <v>6.6332218506131552E-2</v>
      </c>
      <c r="D28" s="293">
        <f>D6/$B$6</f>
        <v>4.9275362318840582E-2</v>
      </c>
      <c r="E28" s="293">
        <f>E6/$B$6</f>
        <v>1.705685618729097E-2</v>
      </c>
      <c r="F28" s="116"/>
      <c r="G28" s="184">
        <f>SUM(H28:I28)</f>
        <v>0.21783723522853957</v>
      </c>
      <c r="H28" s="293">
        <f>H6/$B$6</f>
        <v>0.15808249721293199</v>
      </c>
      <c r="I28" s="293">
        <f>I6/$B$6</f>
        <v>5.9754738015607579E-2</v>
      </c>
      <c r="J28" s="116"/>
      <c r="K28" s="198">
        <f>SUM(L28:M28)</f>
        <v>0.71460423634336689</v>
      </c>
      <c r="L28" s="293">
        <f>L6/$B$6</f>
        <v>0.55284280936454855</v>
      </c>
      <c r="M28" s="293">
        <f>M6/$B$6</f>
        <v>0.16176142697881829</v>
      </c>
      <c r="N28" s="116"/>
      <c r="O28" s="184">
        <f>SUM(P28:Q28)</f>
        <v>1.2263099219620959E-3</v>
      </c>
      <c r="P28" s="293">
        <f>P6/$B$6</f>
        <v>7.8037904124860652E-4</v>
      </c>
      <c r="Q28" s="294">
        <f>Q6/$B$6</f>
        <v>4.4593088071348942E-4</v>
      </c>
    </row>
    <row r="29" spans="1:18" ht="45" customHeight="1" x14ac:dyDescent="0.2">
      <c r="A29" s="9" t="s">
        <v>176</v>
      </c>
      <c r="B29" s="178">
        <f t="shared" ref="B29:B41" si="5">SUM(C29,G29,K29,O29)</f>
        <v>0.99999999999999989</v>
      </c>
      <c r="C29" s="178">
        <f t="shared" ref="C29:C41" si="6">SUM(D29:E29)</f>
        <v>6.3656633221850611E-2</v>
      </c>
      <c r="D29" s="179">
        <f t="shared" ref="D29:E29" si="7">D7/$B$6</f>
        <v>4.9721293199554067E-2</v>
      </c>
      <c r="E29" s="179">
        <f t="shared" si="7"/>
        <v>1.3935340022296544E-2</v>
      </c>
      <c r="F29" s="117"/>
      <c r="G29" s="178">
        <f t="shared" ref="G29:G41" si="8">SUM(H29:I29)</f>
        <v>0.2144927536231884</v>
      </c>
      <c r="H29" s="179">
        <f t="shared" ref="H29:I29" si="9">H7/$B$6</f>
        <v>0.15830546265328874</v>
      </c>
      <c r="I29" s="179">
        <f t="shared" si="9"/>
        <v>5.6187290969899668E-2</v>
      </c>
      <c r="J29" s="117"/>
      <c r="K29" s="197">
        <f t="shared" ref="K29:K41" si="10">SUM(L29:M29)</f>
        <v>0.72062430323299886</v>
      </c>
      <c r="L29" s="179">
        <f t="shared" ref="L29:M29" si="11">L7/$B$6</f>
        <v>0.55217391304347829</v>
      </c>
      <c r="M29" s="179">
        <f t="shared" si="11"/>
        <v>0.16845039018952063</v>
      </c>
      <c r="N29" s="117"/>
      <c r="O29" s="178">
        <f t="shared" ref="O29:O41" si="12">SUM(P29:Q29)</f>
        <v>1.2263099219620959E-3</v>
      </c>
      <c r="P29" s="179">
        <f t="shared" ref="P29:Q29" si="13">P7/$B$6</f>
        <v>7.8037904124860652E-4</v>
      </c>
      <c r="Q29" s="186">
        <f t="shared" si="13"/>
        <v>4.4593088071348942E-4</v>
      </c>
    </row>
    <row r="30" spans="1:18" ht="18" customHeight="1" x14ac:dyDescent="0.2">
      <c r="A30" s="9" t="s">
        <v>177</v>
      </c>
      <c r="B30" s="178">
        <f t="shared" si="5"/>
        <v>1</v>
      </c>
      <c r="C30" s="178">
        <f t="shared" si="6"/>
        <v>3.3221850613154962E-2</v>
      </c>
      <c r="D30" s="179">
        <f t="shared" ref="D30:E30" si="14">D8/$B$6</f>
        <v>2.4191750278706802E-2</v>
      </c>
      <c r="E30" s="179">
        <f t="shared" si="14"/>
        <v>9.0301003344481611E-3</v>
      </c>
      <c r="F30" s="117"/>
      <c r="G30" s="178">
        <f t="shared" si="8"/>
        <v>0.13578595317725753</v>
      </c>
      <c r="H30" s="179">
        <f t="shared" ref="H30:I30" si="15">H8/$B$6</f>
        <v>9.5763656633221853E-2</v>
      </c>
      <c r="I30" s="179">
        <f t="shared" si="15"/>
        <v>4.0022296544035676E-2</v>
      </c>
      <c r="J30" s="117"/>
      <c r="K30" s="197">
        <f t="shared" si="10"/>
        <v>0.82976588628762549</v>
      </c>
      <c r="L30" s="179">
        <f t="shared" ref="L30:M30" si="16">L8/$B$6</f>
        <v>0.64024526198439247</v>
      </c>
      <c r="M30" s="179">
        <f t="shared" si="16"/>
        <v>0.18952062430323299</v>
      </c>
      <c r="N30" s="117"/>
      <c r="O30" s="178">
        <f t="shared" si="12"/>
        <v>1.2263099219620959E-3</v>
      </c>
      <c r="P30" s="179">
        <f t="shared" ref="P30:Q30" si="17">P8/$B$6</f>
        <v>7.8037904124860652E-4</v>
      </c>
      <c r="Q30" s="186">
        <f t="shared" si="17"/>
        <v>4.4593088071348942E-4</v>
      </c>
    </row>
    <row r="31" spans="1:18" ht="34.5" customHeight="1" x14ac:dyDescent="0.2">
      <c r="A31" s="9" t="s">
        <v>178</v>
      </c>
      <c r="B31" s="178">
        <f t="shared" si="5"/>
        <v>1</v>
      </c>
      <c r="C31" s="178">
        <f t="shared" si="6"/>
        <v>3.1884057971014491E-2</v>
      </c>
      <c r="D31" s="179">
        <f t="shared" ref="D31:E31" si="18">D9/$B$6</f>
        <v>2.2630992196209586E-2</v>
      </c>
      <c r="E31" s="179">
        <f t="shared" si="18"/>
        <v>9.2530657748049056E-3</v>
      </c>
      <c r="F31" s="117"/>
      <c r="G31" s="178">
        <f t="shared" si="8"/>
        <v>0.1060200668896321</v>
      </c>
      <c r="H31" s="179">
        <f t="shared" ref="H31:I31" si="19">H9/$B$6</f>
        <v>7.792642140468227E-2</v>
      </c>
      <c r="I31" s="179">
        <f t="shared" si="19"/>
        <v>2.8093645484949834E-2</v>
      </c>
      <c r="J31" s="117"/>
      <c r="K31" s="197">
        <f t="shared" si="10"/>
        <v>0.86086956521739133</v>
      </c>
      <c r="L31" s="179">
        <f t="shared" ref="L31:M31" si="20">L9/$B$6</f>
        <v>0.65964325529542922</v>
      </c>
      <c r="M31" s="179">
        <f t="shared" si="20"/>
        <v>0.20122630992196208</v>
      </c>
      <c r="N31" s="117"/>
      <c r="O31" s="178">
        <f t="shared" si="12"/>
        <v>1.2263099219620959E-3</v>
      </c>
      <c r="P31" s="179">
        <f t="shared" ref="P31:Q31" si="21">P9/$B$6</f>
        <v>7.8037904124860652E-4</v>
      </c>
      <c r="Q31" s="186">
        <f t="shared" si="21"/>
        <v>4.4593088071348942E-4</v>
      </c>
    </row>
    <row r="32" spans="1:18" ht="29.25" customHeight="1" x14ac:dyDescent="0.2">
      <c r="A32" s="9" t="s">
        <v>179</v>
      </c>
      <c r="B32" s="178">
        <f t="shared" si="5"/>
        <v>1</v>
      </c>
      <c r="C32" s="178">
        <f t="shared" si="6"/>
        <v>2.9654403567447044E-2</v>
      </c>
      <c r="D32" s="179">
        <f t="shared" ref="D32:E32" si="22">D10/$B$6</f>
        <v>2.0178372352285395E-2</v>
      </c>
      <c r="E32" s="179">
        <f t="shared" si="22"/>
        <v>9.47603121516165E-3</v>
      </c>
      <c r="F32" s="117"/>
      <c r="G32" s="178">
        <f t="shared" si="8"/>
        <v>9.2419175027870684E-2</v>
      </c>
      <c r="H32" s="179">
        <f t="shared" ref="H32:I32" si="23">H10/$B$6</f>
        <v>6.243032329988852E-2</v>
      </c>
      <c r="I32" s="179">
        <f t="shared" si="23"/>
        <v>2.9988851727982161E-2</v>
      </c>
      <c r="J32" s="117"/>
      <c r="K32" s="197">
        <f t="shared" si="10"/>
        <v>0.87647714604236349</v>
      </c>
      <c r="L32" s="179">
        <f t="shared" ref="L32:M32" si="24">L10/$B$6</f>
        <v>0.67725752508361203</v>
      </c>
      <c r="M32" s="179">
        <f t="shared" si="24"/>
        <v>0.1992196209587514</v>
      </c>
      <c r="N32" s="117"/>
      <c r="O32" s="178">
        <f t="shared" si="12"/>
        <v>1.4492753623188406E-3</v>
      </c>
      <c r="P32" s="179">
        <f t="shared" ref="P32:Q32" si="25">P10/$B$6</f>
        <v>1.1148272017837235E-3</v>
      </c>
      <c r="Q32" s="186">
        <f t="shared" si="25"/>
        <v>3.3444816053511704E-4</v>
      </c>
    </row>
    <row r="33" spans="1:17" ht="30" customHeight="1" x14ac:dyDescent="0.2">
      <c r="A33" s="9" t="s">
        <v>180</v>
      </c>
      <c r="B33" s="178">
        <f t="shared" si="5"/>
        <v>1</v>
      </c>
      <c r="C33" s="178">
        <f t="shared" si="6"/>
        <v>2.564102564102564E-2</v>
      </c>
      <c r="D33" s="179">
        <f t="shared" ref="D33:E33" si="26">D11/$B$6</f>
        <v>1.6499442586399109E-2</v>
      </c>
      <c r="E33" s="179">
        <f t="shared" si="26"/>
        <v>9.1415830546265325E-3</v>
      </c>
      <c r="F33" s="117"/>
      <c r="G33" s="178">
        <f t="shared" si="8"/>
        <v>0.11371237458193981</v>
      </c>
      <c r="H33" s="179">
        <f t="shared" ref="H33:I33" si="27">H11/$B$6</f>
        <v>8.060200668896321E-2</v>
      </c>
      <c r="I33" s="179">
        <f t="shared" si="27"/>
        <v>3.311036789297659E-2</v>
      </c>
      <c r="J33" s="117"/>
      <c r="K33" s="197">
        <f t="shared" si="10"/>
        <v>0.85919732441471575</v>
      </c>
      <c r="L33" s="179">
        <f t="shared" ref="L33:M33" si="28">L11/$B$6</f>
        <v>0.66276477146042367</v>
      </c>
      <c r="M33" s="179">
        <f t="shared" si="28"/>
        <v>0.19643255295429207</v>
      </c>
      <c r="N33" s="117"/>
      <c r="O33" s="178">
        <f t="shared" si="12"/>
        <v>1.4492753623188406E-3</v>
      </c>
      <c r="P33" s="179">
        <f t="shared" ref="P33:Q33" si="29">P11/$B$6</f>
        <v>1.1148272017837235E-3</v>
      </c>
      <c r="Q33" s="186">
        <f t="shared" si="29"/>
        <v>3.3444816053511704E-4</v>
      </c>
    </row>
    <row r="34" spans="1:17" ht="20.25" customHeight="1" x14ac:dyDescent="0.2">
      <c r="A34" s="9" t="s">
        <v>181</v>
      </c>
      <c r="B34" s="178">
        <f t="shared" si="5"/>
        <v>1</v>
      </c>
      <c r="C34" s="178">
        <f t="shared" si="6"/>
        <v>1.9175027870680046E-2</v>
      </c>
      <c r="D34" s="179">
        <f t="shared" ref="D34:E34" si="30">D12/$B$6</f>
        <v>1.471571906354515E-2</v>
      </c>
      <c r="E34" s="179">
        <f t="shared" si="30"/>
        <v>4.459308807134894E-3</v>
      </c>
      <c r="F34" s="117"/>
      <c r="G34" s="178">
        <f t="shared" si="8"/>
        <v>7.2686733556298774E-2</v>
      </c>
      <c r="H34" s="179">
        <f t="shared" ref="H34:I34" si="31">H12/$B$6</f>
        <v>5.4180602006688963E-2</v>
      </c>
      <c r="I34" s="179">
        <f t="shared" si="31"/>
        <v>1.8506131549609811E-2</v>
      </c>
      <c r="J34" s="117"/>
      <c r="K34" s="197">
        <f t="shared" si="10"/>
        <v>0.90668896321070236</v>
      </c>
      <c r="L34" s="179">
        <f t="shared" ref="L34:M34" si="32">L12/$B$6</f>
        <v>0.69096989966555189</v>
      </c>
      <c r="M34" s="179">
        <f t="shared" si="32"/>
        <v>0.2157190635451505</v>
      </c>
      <c r="N34" s="117"/>
      <c r="O34" s="178">
        <f t="shared" si="12"/>
        <v>1.4492753623188406E-3</v>
      </c>
      <c r="P34" s="179">
        <f t="shared" ref="P34:Q34" si="33">P12/$B$6</f>
        <v>1.1148272017837235E-3</v>
      </c>
      <c r="Q34" s="186">
        <f t="shared" si="33"/>
        <v>3.3444816053511704E-4</v>
      </c>
    </row>
    <row r="35" spans="1:17" ht="20.25" customHeight="1" x14ac:dyDescent="0.2">
      <c r="A35" s="9" t="s">
        <v>182</v>
      </c>
      <c r="B35" s="178">
        <f t="shared" si="5"/>
        <v>1</v>
      </c>
      <c r="C35" s="178">
        <f t="shared" si="6"/>
        <v>2.508361204013378E-2</v>
      </c>
      <c r="D35" s="179">
        <f t="shared" ref="D35:E35" si="34">D13/$B$6</f>
        <v>1.7279821627647716E-2</v>
      </c>
      <c r="E35" s="179">
        <f t="shared" si="34"/>
        <v>7.803790412486065E-3</v>
      </c>
      <c r="F35" s="117"/>
      <c r="G35" s="178">
        <f t="shared" si="8"/>
        <v>0.1241917502787068</v>
      </c>
      <c r="H35" s="179">
        <f t="shared" ref="H35:I35" si="35">H13/$B$6</f>
        <v>8.4057971014492749E-2</v>
      </c>
      <c r="I35" s="179">
        <f t="shared" si="35"/>
        <v>4.0133779264214048E-2</v>
      </c>
      <c r="J35" s="117"/>
      <c r="K35" s="197">
        <f t="shared" si="10"/>
        <v>0.8492753623188406</v>
      </c>
      <c r="L35" s="179">
        <f t="shared" ref="L35:M35" si="36">L13/$B$6</f>
        <v>0.65852842809364553</v>
      </c>
      <c r="M35" s="179">
        <f t="shared" si="36"/>
        <v>0.19074693422519509</v>
      </c>
      <c r="N35" s="117"/>
      <c r="O35" s="178">
        <f t="shared" si="12"/>
        <v>1.4492753623188406E-3</v>
      </c>
      <c r="P35" s="179">
        <f t="shared" ref="P35:Q35" si="37">P13/$B$6</f>
        <v>1.1148272017837235E-3</v>
      </c>
      <c r="Q35" s="186">
        <f t="shared" si="37"/>
        <v>3.3444816053511704E-4</v>
      </c>
    </row>
    <row r="36" spans="1:17" ht="28.5" customHeight="1" x14ac:dyDescent="0.2">
      <c r="A36" s="9" t="s">
        <v>183</v>
      </c>
      <c r="B36" s="178">
        <f t="shared" si="5"/>
        <v>1</v>
      </c>
      <c r="C36" s="178">
        <f t="shared" si="6"/>
        <v>3.2552954292084726E-2</v>
      </c>
      <c r="D36" s="179">
        <f t="shared" ref="D36:E36" si="38">D14/$B$6</f>
        <v>2.4526198439241916E-2</v>
      </c>
      <c r="E36" s="179">
        <f t="shared" si="38"/>
        <v>8.0267558528428085E-3</v>
      </c>
      <c r="F36" s="117"/>
      <c r="G36" s="178">
        <f t="shared" si="8"/>
        <v>0.16109253065774803</v>
      </c>
      <c r="H36" s="179">
        <f t="shared" ref="H36:I36" si="39">H14/$B$6</f>
        <v>0.11806020066889632</v>
      </c>
      <c r="I36" s="179">
        <f t="shared" si="39"/>
        <v>4.3032329988851731E-2</v>
      </c>
      <c r="J36" s="117"/>
      <c r="K36" s="197">
        <f t="shared" si="10"/>
        <v>0.80490523968784844</v>
      </c>
      <c r="L36" s="179">
        <f t="shared" ref="L36:M36" si="40">L14/$B$6</f>
        <v>0.61727982162764772</v>
      </c>
      <c r="M36" s="179">
        <f t="shared" si="40"/>
        <v>0.18762541806020067</v>
      </c>
      <c r="N36" s="117"/>
      <c r="O36" s="178">
        <f t="shared" si="12"/>
        <v>1.4492753623188406E-3</v>
      </c>
      <c r="P36" s="179">
        <f t="shared" ref="P36:Q36" si="41">P14/$B$6</f>
        <v>1.1148272017837235E-3</v>
      </c>
      <c r="Q36" s="186">
        <f t="shared" si="41"/>
        <v>3.3444816053511704E-4</v>
      </c>
    </row>
    <row r="37" spans="1:17" ht="28.5" customHeight="1" x14ac:dyDescent="0.2">
      <c r="A37" s="9" t="s">
        <v>184</v>
      </c>
      <c r="B37" s="178">
        <f t="shared" si="5"/>
        <v>1</v>
      </c>
      <c r="C37" s="178">
        <f t="shared" si="6"/>
        <v>3.7346711259754736E-2</v>
      </c>
      <c r="D37" s="179">
        <f t="shared" ref="D37:E37" si="42">D15/$B$6</f>
        <v>2.7982162764771459E-2</v>
      </c>
      <c r="E37" s="179">
        <f t="shared" si="42"/>
        <v>9.3645484949832769E-3</v>
      </c>
      <c r="F37" s="117"/>
      <c r="G37" s="178">
        <f t="shared" si="8"/>
        <v>0.17647714604236342</v>
      </c>
      <c r="H37" s="179">
        <f t="shared" ref="H37:I37" si="43">H15/$B$6</f>
        <v>0.13132664437012262</v>
      </c>
      <c r="I37" s="179">
        <f t="shared" si="43"/>
        <v>4.51505016722408E-2</v>
      </c>
      <c r="J37" s="117"/>
      <c r="K37" s="197">
        <f t="shared" si="10"/>
        <v>0.78472686733556296</v>
      </c>
      <c r="L37" s="179">
        <f t="shared" ref="L37:M37" si="44">L15/$B$6</f>
        <v>0.60055741360089188</v>
      </c>
      <c r="M37" s="179">
        <f t="shared" si="44"/>
        <v>0.18416945373467111</v>
      </c>
      <c r="N37" s="117"/>
      <c r="O37" s="178">
        <f t="shared" si="12"/>
        <v>1.4492753623188406E-3</v>
      </c>
      <c r="P37" s="179">
        <f t="shared" ref="P37:Q37" si="45">P15/$B$6</f>
        <v>1.1148272017837235E-3</v>
      </c>
      <c r="Q37" s="186">
        <f t="shared" si="45"/>
        <v>3.3444816053511704E-4</v>
      </c>
    </row>
    <row r="38" spans="1:17" ht="28.5" customHeight="1" x14ac:dyDescent="0.2">
      <c r="A38" s="9" t="s">
        <v>185</v>
      </c>
      <c r="B38" s="178">
        <f t="shared" si="5"/>
        <v>1</v>
      </c>
      <c r="C38" s="178">
        <f t="shared" si="6"/>
        <v>3.2998885172798212E-2</v>
      </c>
      <c r="D38" s="179">
        <f t="shared" ref="D38:E38" si="46">D16/$B$6</f>
        <v>2.3299888517279821E-2</v>
      </c>
      <c r="E38" s="179">
        <f t="shared" si="46"/>
        <v>9.6989966555183944E-3</v>
      </c>
      <c r="F38" s="117"/>
      <c r="G38" s="178">
        <f t="shared" si="8"/>
        <v>0.15239687848383499</v>
      </c>
      <c r="H38" s="179">
        <f t="shared" ref="H38:I38" si="47">H16/$B$6</f>
        <v>0.10735785953177257</v>
      </c>
      <c r="I38" s="179">
        <f t="shared" si="47"/>
        <v>4.5039018952062429E-2</v>
      </c>
      <c r="J38" s="117"/>
      <c r="K38" s="197">
        <f t="shared" si="10"/>
        <v>0.81304347826086953</v>
      </c>
      <c r="L38" s="179">
        <f t="shared" ref="L38:M38" si="48">L16/$B$6</f>
        <v>0.62920847268673352</v>
      </c>
      <c r="M38" s="179">
        <f t="shared" si="48"/>
        <v>0.18383500557413601</v>
      </c>
      <c r="N38" s="117"/>
      <c r="O38" s="178">
        <f t="shared" si="12"/>
        <v>1.5607580824972128E-3</v>
      </c>
      <c r="P38" s="179">
        <f t="shared" ref="P38:Q38" si="49">P16/$B$6</f>
        <v>1.1148272017837235E-3</v>
      </c>
      <c r="Q38" s="186">
        <f t="shared" si="49"/>
        <v>4.4593088071348942E-4</v>
      </c>
    </row>
    <row r="39" spans="1:17" ht="17.25" customHeight="1" x14ac:dyDescent="0.2">
      <c r="A39" s="9" t="s">
        <v>186</v>
      </c>
      <c r="B39" s="178">
        <f t="shared" si="5"/>
        <v>1</v>
      </c>
      <c r="C39" s="178">
        <f t="shared" si="6"/>
        <v>2.4860646599777034E-2</v>
      </c>
      <c r="D39" s="179">
        <f t="shared" ref="D39:E39" si="50">D17/$B$6</f>
        <v>1.5050167224080268E-2</v>
      </c>
      <c r="E39" s="179">
        <f t="shared" si="50"/>
        <v>9.8104793756967675E-3</v>
      </c>
      <c r="F39" s="117"/>
      <c r="G39" s="178">
        <f t="shared" si="8"/>
        <v>0.11705685618729096</v>
      </c>
      <c r="H39" s="179">
        <f t="shared" ref="H39:I39" si="51">H17/$B$6</f>
        <v>7.8037904124860641E-2</v>
      </c>
      <c r="I39" s="179">
        <f t="shared" si="51"/>
        <v>3.901895206243032E-2</v>
      </c>
      <c r="J39" s="117"/>
      <c r="K39" s="197">
        <f t="shared" si="10"/>
        <v>0.85652173913043472</v>
      </c>
      <c r="L39" s="179">
        <f t="shared" ref="L39:M39" si="52">L17/$B$6</f>
        <v>0.66677814938684499</v>
      </c>
      <c r="M39" s="179">
        <f t="shared" si="52"/>
        <v>0.18974358974358974</v>
      </c>
      <c r="N39" s="117"/>
      <c r="O39" s="178">
        <f t="shared" si="12"/>
        <v>1.5607580824972128E-3</v>
      </c>
      <c r="P39" s="179">
        <f t="shared" ref="P39:Q39" si="53">P17/$B$6</f>
        <v>1.1148272017837235E-3</v>
      </c>
      <c r="Q39" s="186">
        <f t="shared" si="53"/>
        <v>4.4593088071348942E-4</v>
      </c>
    </row>
    <row r="40" spans="1:17" ht="30.75" customHeight="1" x14ac:dyDescent="0.2">
      <c r="A40" s="9" t="s">
        <v>187</v>
      </c>
      <c r="B40" s="178">
        <f t="shared" si="5"/>
        <v>1</v>
      </c>
      <c r="C40" s="178">
        <f t="shared" si="6"/>
        <v>3.2887402452619841E-2</v>
      </c>
      <c r="D40" s="179">
        <f t="shared" ref="D40:E40" si="54">D18/$B$6</f>
        <v>2.2965440356744703E-2</v>
      </c>
      <c r="E40" s="179">
        <f t="shared" si="54"/>
        <v>9.9219620958751389E-3</v>
      </c>
      <c r="F40" s="117"/>
      <c r="G40" s="178">
        <f t="shared" si="8"/>
        <v>0.13121516164994426</v>
      </c>
      <c r="H40" s="179">
        <f t="shared" ref="H40:I40" si="55">H18/$B$6</f>
        <v>9.554069119286511E-2</v>
      </c>
      <c r="I40" s="179">
        <f t="shared" si="55"/>
        <v>3.5674470457079152E-2</v>
      </c>
      <c r="J40" s="117"/>
      <c r="K40" s="197">
        <f t="shared" si="10"/>
        <v>0.8343366778149387</v>
      </c>
      <c r="L40" s="179">
        <f t="shared" ref="L40:M40" si="56">L18/$B$6</f>
        <v>0.64136008918617615</v>
      </c>
      <c r="M40" s="179">
        <f t="shared" si="56"/>
        <v>0.19297658862876255</v>
      </c>
      <c r="N40" s="117"/>
      <c r="O40" s="178">
        <f t="shared" si="12"/>
        <v>1.5607580824972128E-3</v>
      </c>
      <c r="P40" s="179">
        <f t="shared" ref="P40:Q40" si="57">P18/$B$6</f>
        <v>1.1148272017837235E-3</v>
      </c>
      <c r="Q40" s="186">
        <f t="shared" si="57"/>
        <v>4.4593088071348942E-4</v>
      </c>
    </row>
    <row r="41" spans="1:17" ht="30.75" customHeight="1" thickBot="1" x14ac:dyDescent="0.25">
      <c r="A41" s="14" t="s">
        <v>188</v>
      </c>
      <c r="B41" s="181">
        <f t="shared" si="5"/>
        <v>1</v>
      </c>
      <c r="C41" s="181">
        <f t="shared" si="6"/>
        <v>3.1884057971014498E-2</v>
      </c>
      <c r="D41" s="183">
        <f t="shared" ref="D41:E41" si="58">D19/$B$6</f>
        <v>2.0735785953177259E-2</v>
      </c>
      <c r="E41" s="183">
        <f t="shared" si="58"/>
        <v>1.1148272017837236E-2</v>
      </c>
      <c r="F41" s="118"/>
      <c r="G41" s="181">
        <f t="shared" si="8"/>
        <v>0.14515050167224081</v>
      </c>
      <c r="H41" s="183">
        <f t="shared" ref="H41:I41" si="59">H19/$B$6</f>
        <v>9.1638795986622071E-2</v>
      </c>
      <c r="I41" s="183">
        <f t="shared" si="59"/>
        <v>5.3511705685618728E-2</v>
      </c>
      <c r="J41" s="118"/>
      <c r="K41" s="295">
        <f t="shared" si="10"/>
        <v>0.82140468227424746</v>
      </c>
      <c r="L41" s="183">
        <f t="shared" ref="L41:M41" si="60">L19/$B$6</f>
        <v>0.64749163879598659</v>
      </c>
      <c r="M41" s="183">
        <f t="shared" si="60"/>
        <v>0.17391304347826086</v>
      </c>
      <c r="N41" s="118"/>
      <c r="O41" s="181">
        <f t="shared" si="12"/>
        <v>1.5607580824972128E-3</v>
      </c>
      <c r="P41" s="183">
        <f t="shared" ref="P41:Q41" si="61">P19/$B$6</f>
        <v>1.1148272017837235E-3</v>
      </c>
      <c r="Q41" s="196">
        <f t="shared" si="61"/>
        <v>4.4593088071348942E-4</v>
      </c>
    </row>
  </sheetData>
  <mergeCells count="14">
    <mergeCell ref="A3:A5"/>
    <mergeCell ref="C3:Q3"/>
    <mergeCell ref="C4:E4"/>
    <mergeCell ref="O4:Q4"/>
    <mergeCell ref="G4:I4"/>
    <mergeCell ref="K4:M4"/>
    <mergeCell ref="B3:B5"/>
    <mergeCell ref="A25:A27"/>
    <mergeCell ref="B25:B27"/>
    <mergeCell ref="C25:Q25"/>
    <mergeCell ref="C26:E26"/>
    <mergeCell ref="G26:I26"/>
    <mergeCell ref="K26:M26"/>
    <mergeCell ref="O26:Q26"/>
  </mergeCells>
  <pageMargins left="0.7" right="0.7" top="0.75" bottom="0.75" header="0.3" footer="0.3"/>
  <pageSetup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tabColor rgb="FF93FFFF"/>
  </sheetPr>
  <dimension ref="A1:AM37"/>
  <sheetViews>
    <sheetView showGridLines="0" zoomScaleNormal="100" workbookViewId="0"/>
  </sheetViews>
  <sheetFormatPr baseColWidth="10" defaultRowHeight="12.75" x14ac:dyDescent="0.2"/>
  <cols>
    <col min="1" max="1" width="38.85546875" style="7" customWidth="1"/>
    <col min="2" max="5" width="11.28515625" style="8" customWidth="1"/>
    <col min="6" max="6" width="0.5703125" style="8" customWidth="1"/>
    <col min="7" max="9" width="11.28515625" style="8" customWidth="1"/>
    <col min="10" max="10" width="0.5703125" style="8" customWidth="1"/>
    <col min="11" max="13" width="11.28515625" style="8" customWidth="1"/>
    <col min="14" max="14" width="0.5703125" style="8" customWidth="1"/>
    <col min="15" max="17" width="11.28515625" style="8" customWidth="1"/>
    <col min="18" max="18" width="0.5703125" style="8" customWidth="1"/>
    <col min="19" max="21" width="11.28515625" style="8" customWidth="1"/>
    <col min="22" max="22" width="0.5703125" style="8" customWidth="1"/>
    <col min="23" max="25" width="11.28515625" style="8" customWidth="1"/>
    <col min="26" max="26" width="0.5703125" style="8" customWidth="1"/>
    <col min="27" max="29" width="11.28515625" style="8" customWidth="1"/>
    <col min="30" max="30" width="0.5703125" style="8" customWidth="1"/>
    <col min="31" max="33" width="11.28515625" style="8" customWidth="1"/>
    <col min="34" max="34" width="0.5703125" style="8" customWidth="1"/>
    <col min="35" max="37" width="11.28515625" style="8" customWidth="1"/>
    <col min="38" max="16384" width="11.42578125" style="7"/>
  </cols>
  <sheetData>
    <row r="1" spans="1:39" ht="16.5" x14ac:dyDescent="0.2">
      <c r="A1" s="3" t="s">
        <v>328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17" t="s">
        <v>290</v>
      </c>
    </row>
    <row r="2" spans="1:39" ht="13.5" thickBot="1" x14ac:dyDescent="0.25">
      <c r="A2" s="6">
        <v>2014</v>
      </c>
    </row>
    <row r="3" spans="1:39" ht="15" customHeight="1" x14ac:dyDescent="0.2">
      <c r="A3" s="350" t="s">
        <v>165</v>
      </c>
      <c r="B3" s="350" t="s">
        <v>1</v>
      </c>
      <c r="C3" s="358" t="s">
        <v>170</v>
      </c>
      <c r="D3" s="358"/>
      <c r="E3" s="358"/>
      <c r="F3" s="358"/>
      <c r="G3" s="358"/>
      <c r="H3" s="358"/>
      <c r="I3" s="358"/>
      <c r="J3" s="358"/>
      <c r="K3" s="358"/>
      <c r="L3" s="358"/>
      <c r="M3" s="358"/>
      <c r="N3" s="358"/>
      <c r="O3" s="358"/>
      <c r="P3" s="358"/>
      <c r="Q3" s="358"/>
      <c r="R3" s="358"/>
      <c r="S3" s="358"/>
      <c r="T3" s="358"/>
      <c r="U3" s="358"/>
      <c r="V3" s="358"/>
      <c r="W3" s="358"/>
      <c r="X3" s="358"/>
      <c r="Y3" s="358"/>
      <c r="Z3" s="358"/>
      <c r="AA3" s="358"/>
      <c r="AB3" s="358"/>
      <c r="AC3" s="358"/>
      <c r="AD3" s="358"/>
      <c r="AE3" s="358"/>
      <c r="AF3" s="358"/>
      <c r="AG3" s="358"/>
      <c r="AH3" s="358"/>
      <c r="AI3" s="358"/>
      <c r="AJ3" s="358"/>
      <c r="AK3" s="358"/>
    </row>
    <row r="4" spans="1:39" ht="26.25" customHeight="1" x14ac:dyDescent="0.2">
      <c r="A4" s="355"/>
      <c r="B4" s="355"/>
      <c r="C4" s="357" t="s">
        <v>171</v>
      </c>
      <c r="D4" s="357"/>
      <c r="E4" s="357"/>
      <c r="F4" s="29"/>
      <c r="G4" s="357" t="s">
        <v>172</v>
      </c>
      <c r="H4" s="357"/>
      <c r="I4" s="357"/>
      <c r="J4" s="29"/>
      <c r="K4" s="357" t="s">
        <v>173</v>
      </c>
      <c r="L4" s="357"/>
      <c r="M4" s="357"/>
      <c r="N4" s="29"/>
      <c r="O4" s="357" t="s">
        <v>297</v>
      </c>
      <c r="P4" s="357"/>
      <c r="Q4" s="357"/>
      <c r="R4" s="29"/>
      <c r="S4" s="357" t="s">
        <v>174</v>
      </c>
      <c r="T4" s="357"/>
      <c r="U4" s="357"/>
      <c r="V4" s="29"/>
      <c r="W4" s="357" t="s">
        <v>175</v>
      </c>
      <c r="X4" s="357"/>
      <c r="Y4" s="357"/>
      <c r="Z4" s="29"/>
      <c r="AA4" s="357" t="s">
        <v>149</v>
      </c>
      <c r="AB4" s="357"/>
      <c r="AC4" s="357"/>
      <c r="AD4" s="29"/>
      <c r="AE4" s="357" t="s">
        <v>351</v>
      </c>
      <c r="AF4" s="357"/>
      <c r="AG4" s="357"/>
      <c r="AH4" s="29"/>
      <c r="AI4" s="357" t="s">
        <v>245</v>
      </c>
      <c r="AJ4" s="357"/>
      <c r="AK4" s="357"/>
    </row>
    <row r="5" spans="1:39" ht="30" customHeight="1" thickBot="1" x14ac:dyDescent="0.25">
      <c r="A5" s="351"/>
      <c r="B5" s="351"/>
      <c r="C5" s="94" t="s">
        <v>1</v>
      </c>
      <c r="D5" s="94" t="s">
        <v>8</v>
      </c>
      <c r="E5" s="94" t="s">
        <v>9</v>
      </c>
      <c r="F5" s="40"/>
      <c r="G5" s="94" t="s">
        <v>1</v>
      </c>
      <c r="H5" s="94" t="s">
        <v>8</v>
      </c>
      <c r="I5" s="94" t="s">
        <v>9</v>
      </c>
      <c r="J5" s="40"/>
      <c r="K5" s="94" t="s">
        <v>1</v>
      </c>
      <c r="L5" s="94" t="s">
        <v>8</v>
      </c>
      <c r="M5" s="94" t="s">
        <v>9</v>
      </c>
      <c r="N5" s="40"/>
      <c r="O5" s="94" t="s">
        <v>1</v>
      </c>
      <c r="P5" s="94" t="s">
        <v>8</v>
      </c>
      <c r="Q5" s="94" t="s">
        <v>9</v>
      </c>
      <c r="R5" s="40"/>
      <c r="S5" s="94" t="s">
        <v>1</v>
      </c>
      <c r="T5" s="94" t="s">
        <v>8</v>
      </c>
      <c r="U5" s="94" t="s">
        <v>9</v>
      </c>
      <c r="V5" s="40"/>
      <c r="W5" s="94" t="s">
        <v>1</v>
      </c>
      <c r="X5" s="94" t="s">
        <v>8</v>
      </c>
      <c r="Y5" s="94" t="s">
        <v>9</v>
      </c>
      <c r="Z5" s="40"/>
      <c r="AA5" s="94" t="s">
        <v>1</v>
      </c>
      <c r="AB5" s="94" t="s">
        <v>8</v>
      </c>
      <c r="AC5" s="94" t="s">
        <v>9</v>
      </c>
      <c r="AD5" s="40"/>
      <c r="AE5" s="94" t="s">
        <v>1</v>
      </c>
      <c r="AF5" s="94" t="s">
        <v>8</v>
      </c>
      <c r="AG5" s="94" t="s">
        <v>9</v>
      </c>
      <c r="AH5" s="40"/>
      <c r="AI5" s="94" t="s">
        <v>1</v>
      </c>
      <c r="AJ5" s="94" t="s">
        <v>8</v>
      </c>
      <c r="AK5" s="94" t="s">
        <v>9</v>
      </c>
    </row>
    <row r="6" spans="1:39" ht="42" customHeight="1" x14ac:dyDescent="0.2">
      <c r="A6" s="46" t="s">
        <v>166</v>
      </c>
      <c r="B6" s="124">
        <f>SUM(C6,G6,K6,O6,S6,W6,AA6,AE6)</f>
        <v>2549</v>
      </c>
      <c r="C6" s="124">
        <f>SUM(D6:E6)</f>
        <v>1049</v>
      </c>
      <c r="D6" s="116">
        <v>779</v>
      </c>
      <c r="E6" s="116">
        <v>270</v>
      </c>
      <c r="F6" s="116"/>
      <c r="G6" s="124">
        <f>SUM(H6:I6)</f>
        <v>268</v>
      </c>
      <c r="H6" s="116">
        <v>196</v>
      </c>
      <c r="I6" s="116">
        <v>72</v>
      </c>
      <c r="J6" s="116"/>
      <c r="K6" s="124">
        <f>SUM(L6:M6)</f>
        <v>520</v>
      </c>
      <c r="L6" s="116">
        <v>384</v>
      </c>
      <c r="M6" s="116">
        <v>136</v>
      </c>
      <c r="N6" s="116"/>
      <c r="O6" s="124">
        <f>SUM(P6:Q6)</f>
        <v>382</v>
      </c>
      <c r="P6" s="116">
        <v>249</v>
      </c>
      <c r="Q6" s="116">
        <v>133</v>
      </c>
      <c r="R6" s="116"/>
      <c r="S6" s="124">
        <f>SUM(T6:U6)</f>
        <v>6</v>
      </c>
      <c r="T6" s="116">
        <v>4</v>
      </c>
      <c r="U6" s="296">
        <v>2</v>
      </c>
      <c r="V6" s="116"/>
      <c r="W6" s="124">
        <f>SUM(X6:Y6)</f>
        <v>7</v>
      </c>
      <c r="X6" s="116">
        <v>2</v>
      </c>
      <c r="Y6" s="296">
        <v>5</v>
      </c>
      <c r="Z6" s="116"/>
      <c r="AA6" s="124">
        <f>SUM(AB6:AC6)</f>
        <v>184</v>
      </c>
      <c r="AB6" s="116">
        <v>148</v>
      </c>
      <c r="AC6" s="116">
        <v>36</v>
      </c>
      <c r="AD6" s="116"/>
      <c r="AE6" s="124">
        <f>SUM(AF6:AG6)</f>
        <v>133</v>
      </c>
      <c r="AF6" s="116">
        <v>98</v>
      </c>
      <c r="AG6" s="116">
        <v>35</v>
      </c>
      <c r="AH6" s="116"/>
      <c r="AI6" s="127"/>
      <c r="AJ6" s="128" t="s">
        <v>34</v>
      </c>
      <c r="AK6" s="127"/>
      <c r="AM6" s="135"/>
    </row>
    <row r="7" spans="1:39" ht="42" customHeight="1" x14ac:dyDescent="0.2">
      <c r="A7" s="9" t="s">
        <v>176</v>
      </c>
      <c r="B7" s="125">
        <f t="shared" ref="B7:B15" si="0">SUM(C7,G7,K7,O7,S7,W7,AA7,AE7)</f>
        <v>2495</v>
      </c>
      <c r="C7" s="125">
        <f>SUM(D7:E7)</f>
        <v>785</v>
      </c>
      <c r="D7" s="117">
        <v>611</v>
      </c>
      <c r="E7" s="117">
        <v>174</v>
      </c>
      <c r="F7" s="117"/>
      <c r="G7" s="125">
        <f>SUM(H7:I7)</f>
        <v>359</v>
      </c>
      <c r="H7" s="117">
        <v>267</v>
      </c>
      <c r="I7" s="117">
        <v>92</v>
      </c>
      <c r="J7" s="117"/>
      <c r="K7" s="125">
        <f>SUM(L7:M7)</f>
        <v>676</v>
      </c>
      <c r="L7" s="117">
        <v>502</v>
      </c>
      <c r="M7" s="117">
        <v>174</v>
      </c>
      <c r="N7" s="117"/>
      <c r="O7" s="125">
        <f>SUM(P7:Q7)</f>
        <v>306</v>
      </c>
      <c r="P7" s="117">
        <v>204</v>
      </c>
      <c r="Q7" s="117">
        <v>102</v>
      </c>
      <c r="R7" s="117"/>
      <c r="S7" s="125">
        <f>SUM(T7:U7)</f>
        <v>5</v>
      </c>
      <c r="T7" s="117">
        <v>3</v>
      </c>
      <c r="U7" s="117">
        <v>2</v>
      </c>
      <c r="V7" s="117"/>
      <c r="W7" s="125">
        <f>SUM(X7:Y7)</f>
        <v>6</v>
      </c>
      <c r="X7" s="117">
        <v>4</v>
      </c>
      <c r="Y7" s="117">
        <v>2</v>
      </c>
      <c r="Z7" s="117"/>
      <c r="AA7" s="125">
        <f>SUM(AB7:AC7)</f>
        <v>252</v>
      </c>
      <c r="AB7" s="117">
        <v>190</v>
      </c>
      <c r="AC7" s="117">
        <v>62</v>
      </c>
      <c r="AD7" s="117"/>
      <c r="AE7" s="125">
        <f>SUM(AF7:AG7)</f>
        <v>106</v>
      </c>
      <c r="AF7" s="117">
        <v>85</v>
      </c>
      <c r="AG7" s="117">
        <v>21</v>
      </c>
      <c r="AH7" s="117"/>
      <c r="AI7" s="86"/>
      <c r="AJ7" s="85" t="s">
        <v>34</v>
      </c>
      <c r="AK7" s="86"/>
      <c r="AM7" s="135"/>
    </row>
    <row r="8" spans="1:39" ht="15" customHeight="1" x14ac:dyDescent="0.2">
      <c r="A8" s="9" t="s">
        <v>177</v>
      </c>
      <c r="B8" s="125">
        <f t="shared" si="0"/>
        <v>1516</v>
      </c>
      <c r="C8" s="125">
        <f t="shared" ref="C8:C18" si="1">SUM(D8:E8)</f>
        <v>805</v>
      </c>
      <c r="D8" s="117">
        <v>559</v>
      </c>
      <c r="E8" s="117">
        <v>246</v>
      </c>
      <c r="F8" s="117"/>
      <c r="G8" s="125">
        <f t="shared" ref="G8:G18" si="2">SUM(H8:I8)</f>
        <v>190</v>
      </c>
      <c r="H8" s="117">
        <v>136</v>
      </c>
      <c r="I8" s="117">
        <v>54</v>
      </c>
      <c r="J8" s="117"/>
      <c r="K8" s="125">
        <f t="shared" ref="K8:K18" si="3">SUM(L8:M8)</f>
        <v>183</v>
      </c>
      <c r="L8" s="117">
        <v>145</v>
      </c>
      <c r="M8" s="117">
        <v>38</v>
      </c>
      <c r="N8" s="117"/>
      <c r="O8" s="125">
        <f t="shared" ref="O8:O18" si="4">SUM(P8:Q8)</f>
        <v>183</v>
      </c>
      <c r="P8" s="117">
        <v>117</v>
      </c>
      <c r="Q8" s="117">
        <v>66</v>
      </c>
      <c r="R8" s="117"/>
      <c r="S8" s="125">
        <f t="shared" ref="S8:S18" si="5">SUM(T8:U8)</f>
        <v>2</v>
      </c>
      <c r="T8" s="117">
        <v>1</v>
      </c>
      <c r="U8" s="117">
        <v>1</v>
      </c>
      <c r="V8" s="117"/>
      <c r="W8" s="125">
        <f t="shared" ref="W8:W18" si="6">SUM(X8:Y8)</f>
        <v>4</v>
      </c>
      <c r="X8" s="117">
        <v>2</v>
      </c>
      <c r="Y8" s="117">
        <v>2</v>
      </c>
      <c r="Z8" s="117"/>
      <c r="AA8" s="125">
        <f t="shared" ref="AA8:AA18" si="7">SUM(AB8:AC8)</f>
        <v>44</v>
      </c>
      <c r="AB8" s="117">
        <v>34</v>
      </c>
      <c r="AC8" s="117">
        <v>10</v>
      </c>
      <c r="AD8" s="117"/>
      <c r="AE8" s="125">
        <f t="shared" ref="AE8:AE18" si="8">SUM(AF8:AG8)</f>
        <v>105</v>
      </c>
      <c r="AF8" s="117">
        <v>82</v>
      </c>
      <c r="AG8" s="117">
        <v>23</v>
      </c>
      <c r="AH8" s="117"/>
      <c r="AI8" s="86"/>
      <c r="AJ8" s="85" t="s">
        <v>34</v>
      </c>
      <c r="AK8" s="86"/>
      <c r="AM8" s="135"/>
    </row>
    <row r="9" spans="1:39" ht="30" customHeight="1" x14ac:dyDescent="0.2">
      <c r="A9" s="9" t="s">
        <v>178</v>
      </c>
      <c r="B9" s="125">
        <f t="shared" si="0"/>
        <v>1237</v>
      </c>
      <c r="C9" s="125">
        <f t="shared" si="1"/>
        <v>610</v>
      </c>
      <c r="D9" s="117">
        <v>447</v>
      </c>
      <c r="E9" s="117">
        <v>163</v>
      </c>
      <c r="F9" s="117"/>
      <c r="G9" s="125">
        <f t="shared" si="2"/>
        <v>160</v>
      </c>
      <c r="H9" s="117">
        <v>115</v>
      </c>
      <c r="I9" s="117">
        <v>45</v>
      </c>
      <c r="J9" s="117"/>
      <c r="K9" s="125">
        <f t="shared" si="3"/>
        <v>170</v>
      </c>
      <c r="L9" s="117">
        <v>123</v>
      </c>
      <c r="M9" s="117">
        <v>47</v>
      </c>
      <c r="N9" s="117"/>
      <c r="O9" s="125">
        <f t="shared" si="4"/>
        <v>167</v>
      </c>
      <c r="P9" s="117">
        <v>113</v>
      </c>
      <c r="Q9" s="117">
        <v>54</v>
      </c>
      <c r="R9" s="117"/>
      <c r="S9" s="125">
        <f t="shared" si="5"/>
        <v>7</v>
      </c>
      <c r="T9" s="117">
        <v>5</v>
      </c>
      <c r="U9" s="117">
        <v>2</v>
      </c>
      <c r="V9" s="117"/>
      <c r="W9" s="125">
        <f t="shared" si="6"/>
        <v>2</v>
      </c>
      <c r="X9" s="297" t="s">
        <v>374</v>
      </c>
      <c r="Y9" s="117">
        <v>2</v>
      </c>
      <c r="Z9" s="117"/>
      <c r="AA9" s="125">
        <f t="shared" si="7"/>
        <v>41</v>
      </c>
      <c r="AB9" s="117">
        <v>33</v>
      </c>
      <c r="AC9" s="117">
        <v>8</v>
      </c>
      <c r="AD9" s="117"/>
      <c r="AE9" s="125">
        <f t="shared" si="8"/>
        <v>80</v>
      </c>
      <c r="AF9" s="117">
        <v>66</v>
      </c>
      <c r="AG9" s="117">
        <v>14</v>
      </c>
      <c r="AH9" s="117"/>
      <c r="AI9" s="86"/>
      <c r="AJ9" s="85" t="s">
        <v>34</v>
      </c>
      <c r="AK9" s="86"/>
      <c r="AM9" s="135"/>
    </row>
    <row r="10" spans="1:39" ht="30" customHeight="1" x14ac:dyDescent="0.2">
      <c r="A10" s="9" t="s">
        <v>179</v>
      </c>
      <c r="B10" s="125">
        <f t="shared" si="0"/>
        <v>1095</v>
      </c>
      <c r="C10" s="125">
        <f t="shared" si="1"/>
        <v>695</v>
      </c>
      <c r="D10" s="117">
        <v>471</v>
      </c>
      <c r="E10" s="117">
        <v>224</v>
      </c>
      <c r="F10" s="117"/>
      <c r="G10" s="125">
        <f t="shared" si="2"/>
        <v>123</v>
      </c>
      <c r="H10" s="117">
        <v>83</v>
      </c>
      <c r="I10" s="117">
        <v>40</v>
      </c>
      <c r="J10" s="117"/>
      <c r="K10" s="125">
        <f t="shared" si="3"/>
        <v>92</v>
      </c>
      <c r="L10" s="117">
        <v>64</v>
      </c>
      <c r="M10" s="117">
        <v>28</v>
      </c>
      <c r="N10" s="117"/>
      <c r="O10" s="125">
        <f t="shared" si="4"/>
        <v>60</v>
      </c>
      <c r="P10" s="117">
        <v>26</v>
      </c>
      <c r="Q10" s="117">
        <v>34</v>
      </c>
      <c r="R10" s="117"/>
      <c r="S10" s="125">
        <f t="shared" si="5"/>
        <v>3</v>
      </c>
      <c r="T10" s="117">
        <v>2</v>
      </c>
      <c r="U10" s="117">
        <v>1</v>
      </c>
      <c r="V10" s="117"/>
      <c r="W10" s="125">
        <f t="shared" si="6"/>
        <v>3</v>
      </c>
      <c r="X10" s="117">
        <v>2</v>
      </c>
      <c r="Y10" s="117">
        <v>1</v>
      </c>
      <c r="Z10" s="117"/>
      <c r="AA10" s="125">
        <f t="shared" si="7"/>
        <v>43</v>
      </c>
      <c r="AB10" s="117">
        <v>30</v>
      </c>
      <c r="AC10" s="117">
        <v>13</v>
      </c>
      <c r="AD10" s="117"/>
      <c r="AE10" s="125">
        <f t="shared" si="8"/>
        <v>76</v>
      </c>
      <c r="AF10" s="117">
        <v>63</v>
      </c>
      <c r="AG10" s="117">
        <v>13</v>
      </c>
      <c r="AH10" s="117"/>
      <c r="AI10" s="86"/>
      <c r="AJ10" s="85" t="s">
        <v>34</v>
      </c>
      <c r="AK10" s="86"/>
      <c r="AM10" s="135"/>
    </row>
    <row r="11" spans="1:39" ht="30" customHeight="1" x14ac:dyDescent="0.2">
      <c r="A11" s="9" t="s">
        <v>180</v>
      </c>
      <c r="B11" s="125">
        <f t="shared" si="0"/>
        <v>1250</v>
      </c>
      <c r="C11" s="125">
        <f t="shared" si="1"/>
        <v>611</v>
      </c>
      <c r="D11" s="117">
        <v>415</v>
      </c>
      <c r="E11" s="117">
        <v>196</v>
      </c>
      <c r="F11" s="117"/>
      <c r="G11" s="125">
        <f t="shared" si="2"/>
        <v>126</v>
      </c>
      <c r="H11" s="117">
        <v>86</v>
      </c>
      <c r="I11" s="117">
        <v>40</v>
      </c>
      <c r="J11" s="117"/>
      <c r="K11" s="125">
        <f t="shared" si="3"/>
        <v>136</v>
      </c>
      <c r="L11" s="117">
        <v>99</v>
      </c>
      <c r="M11" s="117">
        <v>37</v>
      </c>
      <c r="N11" s="117"/>
      <c r="O11" s="125">
        <f t="shared" si="4"/>
        <v>241</v>
      </c>
      <c r="P11" s="117">
        <v>167</v>
      </c>
      <c r="Q11" s="117">
        <v>74</v>
      </c>
      <c r="R11" s="117"/>
      <c r="S11" s="125">
        <f t="shared" si="5"/>
        <v>4</v>
      </c>
      <c r="T11" s="117">
        <v>2</v>
      </c>
      <c r="U11" s="117">
        <v>2</v>
      </c>
      <c r="V11" s="117"/>
      <c r="W11" s="125">
        <f t="shared" si="6"/>
        <v>1</v>
      </c>
      <c r="X11" s="117">
        <v>1</v>
      </c>
      <c r="Y11" s="297" t="s">
        <v>374</v>
      </c>
      <c r="Z11" s="117"/>
      <c r="AA11" s="125">
        <f t="shared" si="7"/>
        <v>46</v>
      </c>
      <c r="AB11" s="117">
        <v>32</v>
      </c>
      <c r="AC11" s="117">
        <v>14</v>
      </c>
      <c r="AD11" s="117"/>
      <c r="AE11" s="125">
        <f t="shared" si="8"/>
        <v>85</v>
      </c>
      <c r="AF11" s="117">
        <v>69</v>
      </c>
      <c r="AG11" s="117">
        <v>16</v>
      </c>
      <c r="AH11" s="117"/>
      <c r="AI11" s="86"/>
      <c r="AJ11" s="85" t="s">
        <v>34</v>
      </c>
      <c r="AK11" s="86"/>
      <c r="AM11" s="135"/>
    </row>
    <row r="12" spans="1:39" ht="15" customHeight="1" x14ac:dyDescent="0.2">
      <c r="A12" s="9" t="s">
        <v>181</v>
      </c>
      <c r="B12" s="125">
        <f t="shared" si="0"/>
        <v>824</v>
      </c>
      <c r="C12" s="125">
        <f t="shared" si="1"/>
        <v>400</v>
      </c>
      <c r="D12" s="117">
        <v>309</v>
      </c>
      <c r="E12" s="117">
        <v>91</v>
      </c>
      <c r="F12" s="117"/>
      <c r="G12" s="125">
        <f t="shared" si="2"/>
        <v>107</v>
      </c>
      <c r="H12" s="117">
        <v>81</v>
      </c>
      <c r="I12" s="117">
        <v>26</v>
      </c>
      <c r="J12" s="117"/>
      <c r="K12" s="125">
        <f t="shared" si="3"/>
        <v>73</v>
      </c>
      <c r="L12" s="117">
        <v>55</v>
      </c>
      <c r="M12" s="117">
        <v>18</v>
      </c>
      <c r="N12" s="117"/>
      <c r="O12" s="125">
        <f t="shared" si="4"/>
        <v>128</v>
      </c>
      <c r="P12" s="117">
        <v>81</v>
      </c>
      <c r="Q12" s="117">
        <v>47</v>
      </c>
      <c r="R12" s="117"/>
      <c r="S12" s="125">
        <f t="shared" si="5"/>
        <v>8</v>
      </c>
      <c r="T12" s="117">
        <v>4</v>
      </c>
      <c r="U12" s="117">
        <v>4</v>
      </c>
      <c r="V12" s="117"/>
      <c r="W12" s="125">
        <f t="shared" si="6"/>
        <v>1</v>
      </c>
      <c r="X12" s="117">
        <v>1</v>
      </c>
      <c r="Y12" s="297" t="s">
        <v>374</v>
      </c>
      <c r="Z12" s="117"/>
      <c r="AA12" s="125">
        <f t="shared" si="7"/>
        <v>40</v>
      </c>
      <c r="AB12" s="117">
        <v>31</v>
      </c>
      <c r="AC12" s="117">
        <v>9</v>
      </c>
      <c r="AD12" s="117"/>
      <c r="AE12" s="125">
        <f t="shared" si="8"/>
        <v>67</v>
      </c>
      <c r="AF12" s="117">
        <v>56</v>
      </c>
      <c r="AG12" s="117">
        <v>11</v>
      </c>
      <c r="AH12" s="117"/>
      <c r="AI12" s="86"/>
      <c r="AJ12" s="85" t="s">
        <v>34</v>
      </c>
      <c r="AK12" s="86"/>
      <c r="AM12" s="135"/>
    </row>
    <row r="13" spans="1:39" ht="15" customHeight="1" x14ac:dyDescent="0.2">
      <c r="A13" s="9" t="s">
        <v>182</v>
      </c>
      <c r="B13" s="125">
        <f t="shared" si="0"/>
        <v>1339</v>
      </c>
      <c r="C13" s="125">
        <f t="shared" si="1"/>
        <v>705</v>
      </c>
      <c r="D13" s="117">
        <v>487</v>
      </c>
      <c r="E13" s="117">
        <v>218</v>
      </c>
      <c r="F13" s="117"/>
      <c r="G13" s="125">
        <f t="shared" si="2"/>
        <v>255</v>
      </c>
      <c r="H13" s="117">
        <v>175</v>
      </c>
      <c r="I13" s="117">
        <v>80</v>
      </c>
      <c r="J13" s="117"/>
      <c r="K13" s="125">
        <f t="shared" si="3"/>
        <v>84</v>
      </c>
      <c r="L13" s="117">
        <v>56</v>
      </c>
      <c r="M13" s="117">
        <v>28</v>
      </c>
      <c r="N13" s="117"/>
      <c r="O13" s="125">
        <f t="shared" si="4"/>
        <v>153</v>
      </c>
      <c r="P13" s="117">
        <v>91</v>
      </c>
      <c r="Q13" s="117">
        <v>62</v>
      </c>
      <c r="R13" s="117"/>
      <c r="S13" s="125">
        <f t="shared" si="5"/>
        <v>3</v>
      </c>
      <c r="T13" s="117">
        <v>3</v>
      </c>
      <c r="U13" s="297" t="s">
        <v>374</v>
      </c>
      <c r="V13" s="117"/>
      <c r="W13" s="125">
        <f t="shared" si="6"/>
        <v>5</v>
      </c>
      <c r="X13" s="117">
        <v>3</v>
      </c>
      <c r="Y13" s="117">
        <v>2</v>
      </c>
      <c r="Z13" s="117"/>
      <c r="AA13" s="125">
        <f t="shared" si="7"/>
        <v>39</v>
      </c>
      <c r="AB13" s="117">
        <v>28</v>
      </c>
      <c r="AC13" s="117">
        <v>11</v>
      </c>
      <c r="AD13" s="117"/>
      <c r="AE13" s="125">
        <f t="shared" si="8"/>
        <v>95</v>
      </c>
      <c r="AF13" s="117">
        <v>66</v>
      </c>
      <c r="AG13" s="117">
        <v>29</v>
      </c>
      <c r="AH13" s="117"/>
      <c r="AI13" s="86"/>
      <c r="AJ13" s="85" t="s">
        <v>34</v>
      </c>
      <c r="AK13" s="86"/>
      <c r="AM13" s="135"/>
    </row>
    <row r="14" spans="1:39" ht="30" customHeight="1" x14ac:dyDescent="0.2">
      <c r="A14" s="9" t="s">
        <v>183</v>
      </c>
      <c r="B14" s="125">
        <f>SUM(C14,G14,K14,O14,S14,W14,AA14,AE14,AI14)</f>
        <v>1737</v>
      </c>
      <c r="C14" s="125">
        <f t="shared" si="1"/>
        <v>716</v>
      </c>
      <c r="D14" s="117">
        <v>559</v>
      </c>
      <c r="E14" s="117">
        <v>157</v>
      </c>
      <c r="F14" s="117"/>
      <c r="G14" s="125">
        <f t="shared" si="2"/>
        <v>215</v>
      </c>
      <c r="H14" s="117">
        <v>161</v>
      </c>
      <c r="I14" s="117">
        <v>54</v>
      </c>
      <c r="J14" s="117"/>
      <c r="K14" s="125">
        <f t="shared" si="3"/>
        <v>48</v>
      </c>
      <c r="L14" s="117">
        <v>35</v>
      </c>
      <c r="M14" s="117">
        <v>13</v>
      </c>
      <c r="N14" s="117"/>
      <c r="O14" s="125">
        <f t="shared" si="4"/>
        <v>260</v>
      </c>
      <c r="P14" s="117">
        <v>160</v>
      </c>
      <c r="Q14" s="117">
        <v>100</v>
      </c>
      <c r="R14" s="117"/>
      <c r="S14" s="125">
        <f t="shared" si="5"/>
        <v>3</v>
      </c>
      <c r="T14" s="117">
        <v>2</v>
      </c>
      <c r="U14" s="117">
        <v>1</v>
      </c>
      <c r="V14" s="117"/>
      <c r="W14" s="125">
        <f t="shared" si="6"/>
        <v>6</v>
      </c>
      <c r="X14" s="117">
        <v>3</v>
      </c>
      <c r="Y14" s="117">
        <v>3</v>
      </c>
      <c r="Z14" s="117"/>
      <c r="AA14" s="125">
        <f t="shared" si="7"/>
        <v>41</v>
      </c>
      <c r="AB14" s="117">
        <v>25</v>
      </c>
      <c r="AC14" s="117">
        <v>16</v>
      </c>
      <c r="AD14" s="117"/>
      <c r="AE14" s="125">
        <f t="shared" si="8"/>
        <v>80</v>
      </c>
      <c r="AF14" s="117">
        <v>67</v>
      </c>
      <c r="AG14" s="117">
        <v>13</v>
      </c>
      <c r="AH14" s="117"/>
      <c r="AI14" s="125">
        <f>SUM(AJ14:AK14)</f>
        <v>368</v>
      </c>
      <c r="AJ14" s="117">
        <v>267</v>
      </c>
      <c r="AK14" s="117">
        <v>101</v>
      </c>
      <c r="AM14" s="135"/>
    </row>
    <row r="15" spans="1:39" ht="30" customHeight="1" x14ac:dyDescent="0.2">
      <c r="A15" s="9" t="s">
        <v>184</v>
      </c>
      <c r="B15" s="125">
        <f t="shared" si="0"/>
        <v>1918</v>
      </c>
      <c r="C15" s="125">
        <f t="shared" si="1"/>
        <v>1081</v>
      </c>
      <c r="D15" s="117">
        <v>823</v>
      </c>
      <c r="E15" s="117">
        <v>258</v>
      </c>
      <c r="F15" s="117"/>
      <c r="G15" s="125">
        <f t="shared" si="2"/>
        <v>306</v>
      </c>
      <c r="H15" s="117">
        <v>232</v>
      </c>
      <c r="I15" s="117">
        <v>74</v>
      </c>
      <c r="J15" s="117"/>
      <c r="K15" s="125">
        <f t="shared" si="3"/>
        <v>87</v>
      </c>
      <c r="L15" s="117">
        <v>67</v>
      </c>
      <c r="M15" s="117">
        <v>20</v>
      </c>
      <c r="N15" s="117"/>
      <c r="O15" s="125">
        <f t="shared" si="4"/>
        <v>297</v>
      </c>
      <c r="P15" s="117">
        <v>193</v>
      </c>
      <c r="Q15" s="117">
        <v>104</v>
      </c>
      <c r="R15" s="117"/>
      <c r="S15" s="125">
        <f t="shared" si="5"/>
        <v>3</v>
      </c>
      <c r="T15" s="117">
        <v>3</v>
      </c>
      <c r="U15" s="297" t="s">
        <v>374</v>
      </c>
      <c r="V15" s="117"/>
      <c r="W15" s="125">
        <f t="shared" si="6"/>
        <v>3</v>
      </c>
      <c r="X15" s="117">
        <v>2</v>
      </c>
      <c r="Y15" s="117">
        <v>1</v>
      </c>
      <c r="Z15" s="117"/>
      <c r="AA15" s="125">
        <f t="shared" si="7"/>
        <v>59</v>
      </c>
      <c r="AB15" s="117">
        <v>43</v>
      </c>
      <c r="AC15" s="117">
        <v>16</v>
      </c>
      <c r="AD15" s="117"/>
      <c r="AE15" s="125">
        <f t="shared" si="8"/>
        <v>82</v>
      </c>
      <c r="AF15" s="117">
        <v>66</v>
      </c>
      <c r="AG15" s="117">
        <v>16</v>
      </c>
      <c r="AH15" s="117"/>
      <c r="AI15" s="86"/>
      <c r="AJ15" s="85" t="s">
        <v>34</v>
      </c>
      <c r="AK15" s="86"/>
      <c r="AM15" s="135"/>
    </row>
    <row r="16" spans="1:39" ht="30" customHeight="1" x14ac:dyDescent="0.2">
      <c r="A16" s="9" t="s">
        <v>185</v>
      </c>
      <c r="B16" s="125">
        <f>SUM(C16,G16,K16,O16,S16,W16,AA16,AE16,AI16)</f>
        <v>1663</v>
      </c>
      <c r="C16" s="125">
        <f t="shared" si="1"/>
        <v>821</v>
      </c>
      <c r="D16" s="117">
        <v>581</v>
      </c>
      <c r="E16" s="117">
        <v>240</v>
      </c>
      <c r="F16" s="117"/>
      <c r="G16" s="125">
        <f t="shared" si="2"/>
        <v>171</v>
      </c>
      <c r="H16" s="117">
        <v>117</v>
      </c>
      <c r="I16" s="117">
        <v>54</v>
      </c>
      <c r="J16" s="117"/>
      <c r="K16" s="125">
        <f t="shared" si="3"/>
        <v>87</v>
      </c>
      <c r="L16" s="117">
        <v>60</v>
      </c>
      <c r="M16" s="117">
        <v>27</v>
      </c>
      <c r="N16" s="117"/>
      <c r="O16" s="125">
        <f t="shared" si="4"/>
        <v>130</v>
      </c>
      <c r="P16" s="117">
        <v>78</v>
      </c>
      <c r="Q16" s="117">
        <v>52</v>
      </c>
      <c r="R16" s="117"/>
      <c r="S16" s="125">
        <f t="shared" si="5"/>
        <v>3</v>
      </c>
      <c r="T16" s="117">
        <v>3</v>
      </c>
      <c r="U16" s="297" t="s">
        <v>374</v>
      </c>
      <c r="V16" s="117"/>
      <c r="W16" s="125">
        <f t="shared" si="6"/>
        <v>3</v>
      </c>
      <c r="X16" s="117">
        <v>1</v>
      </c>
      <c r="Y16" s="297">
        <v>2</v>
      </c>
      <c r="Z16" s="117"/>
      <c r="AA16" s="125">
        <f t="shared" si="7"/>
        <v>38</v>
      </c>
      <c r="AB16" s="117">
        <v>24</v>
      </c>
      <c r="AC16" s="117">
        <v>14</v>
      </c>
      <c r="AD16" s="117"/>
      <c r="AE16" s="125">
        <f t="shared" si="8"/>
        <v>91</v>
      </c>
      <c r="AF16" s="117">
        <v>70</v>
      </c>
      <c r="AG16" s="117">
        <v>21</v>
      </c>
      <c r="AH16" s="117"/>
      <c r="AI16" s="125">
        <f>SUM(AJ16:AK16)</f>
        <v>319</v>
      </c>
      <c r="AJ16" s="117">
        <v>238</v>
      </c>
      <c r="AK16" s="117">
        <v>81</v>
      </c>
      <c r="AM16" s="135"/>
    </row>
    <row r="17" spans="1:39" ht="30" customHeight="1" x14ac:dyDescent="0.2">
      <c r="A17" s="9" t="s">
        <v>186</v>
      </c>
      <c r="B17" s="125">
        <f>SUM(C17,G17,K17,O17,S17,W17,AA17,AE17,AI17)</f>
        <v>1273</v>
      </c>
      <c r="C17" s="125">
        <f t="shared" si="1"/>
        <v>667</v>
      </c>
      <c r="D17" s="117">
        <v>447</v>
      </c>
      <c r="E17" s="117">
        <v>220</v>
      </c>
      <c r="F17" s="117"/>
      <c r="G17" s="125">
        <f t="shared" si="2"/>
        <v>138</v>
      </c>
      <c r="H17" s="117">
        <v>88</v>
      </c>
      <c r="I17" s="117">
        <v>50</v>
      </c>
      <c r="J17" s="117"/>
      <c r="K17" s="125">
        <f t="shared" si="3"/>
        <v>36</v>
      </c>
      <c r="L17" s="117">
        <v>26</v>
      </c>
      <c r="M17" s="117">
        <v>10</v>
      </c>
      <c r="N17" s="117"/>
      <c r="O17" s="125">
        <f t="shared" si="4"/>
        <v>93</v>
      </c>
      <c r="P17" s="117">
        <v>50</v>
      </c>
      <c r="Q17" s="117">
        <v>43</v>
      </c>
      <c r="R17" s="117"/>
      <c r="S17" s="125">
        <f t="shared" si="5"/>
        <v>1</v>
      </c>
      <c r="T17" s="117">
        <v>1</v>
      </c>
      <c r="U17" s="297" t="s">
        <v>374</v>
      </c>
      <c r="V17" s="117"/>
      <c r="W17" s="125">
        <f t="shared" si="6"/>
        <v>6</v>
      </c>
      <c r="X17" s="117">
        <v>4</v>
      </c>
      <c r="Y17" s="117">
        <v>2</v>
      </c>
      <c r="Z17" s="117"/>
      <c r="AA17" s="125">
        <f t="shared" si="7"/>
        <v>18</v>
      </c>
      <c r="AB17" s="117">
        <v>12</v>
      </c>
      <c r="AC17" s="117">
        <v>6</v>
      </c>
      <c r="AD17" s="117"/>
      <c r="AE17" s="125">
        <f t="shared" si="8"/>
        <v>67</v>
      </c>
      <c r="AF17" s="117">
        <v>47</v>
      </c>
      <c r="AG17" s="117">
        <v>20</v>
      </c>
      <c r="AH17" s="117"/>
      <c r="AI17" s="125">
        <f>SUM(AJ17:AK17)</f>
        <v>247</v>
      </c>
      <c r="AJ17" s="117">
        <v>160</v>
      </c>
      <c r="AK17" s="117">
        <v>87</v>
      </c>
      <c r="AM17" s="135"/>
    </row>
    <row r="18" spans="1:39" ht="30" customHeight="1" thickBot="1" x14ac:dyDescent="0.25">
      <c r="A18" s="14" t="s">
        <v>187</v>
      </c>
      <c r="B18" s="126">
        <f>SUM(C18,G18,K18,O18,S18,W18,AA18,AE18,AI18)</f>
        <v>1472</v>
      </c>
      <c r="C18" s="126">
        <f t="shared" si="1"/>
        <v>833</v>
      </c>
      <c r="D18" s="118">
        <v>614</v>
      </c>
      <c r="E18" s="118">
        <v>219</v>
      </c>
      <c r="F18" s="118"/>
      <c r="G18" s="126">
        <f t="shared" si="2"/>
        <v>137</v>
      </c>
      <c r="H18" s="118">
        <v>99</v>
      </c>
      <c r="I18" s="118">
        <v>38</v>
      </c>
      <c r="J18" s="118"/>
      <c r="K18" s="126">
        <f t="shared" si="3"/>
        <v>29</v>
      </c>
      <c r="L18" s="118">
        <v>18</v>
      </c>
      <c r="M18" s="118">
        <v>11</v>
      </c>
      <c r="N18" s="118"/>
      <c r="O18" s="126">
        <f t="shared" si="4"/>
        <v>62</v>
      </c>
      <c r="P18" s="118">
        <v>34</v>
      </c>
      <c r="Q18" s="118">
        <v>28</v>
      </c>
      <c r="R18" s="118"/>
      <c r="S18" s="126">
        <f t="shared" si="5"/>
        <v>1</v>
      </c>
      <c r="T18" s="118">
        <v>1</v>
      </c>
      <c r="U18" s="298" t="s">
        <v>374</v>
      </c>
      <c r="V18" s="118"/>
      <c r="W18" s="126">
        <f t="shared" si="6"/>
        <v>3</v>
      </c>
      <c r="X18" s="118">
        <v>2</v>
      </c>
      <c r="Y18" s="118">
        <v>1</v>
      </c>
      <c r="Z18" s="118"/>
      <c r="AA18" s="126">
        <f t="shared" si="7"/>
        <v>29</v>
      </c>
      <c r="AB18" s="118">
        <v>21</v>
      </c>
      <c r="AC18" s="118">
        <v>8</v>
      </c>
      <c r="AD18" s="118"/>
      <c r="AE18" s="126">
        <f t="shared" si="8"/>
        <v>75</v>
      </c>
      <c r="AF18" s="118">
        <v>57</v>
      </c>
      <c r="AG18" s="118">
        <v>18</v>
      </c>
      <c r="AH18" s="118"/>
      <c r="AI18" s="126">
        <f>SUM(AJ18:AK18)</f>
        <v>303</v>
      </c>
      <c r="AJ18" s="118">
        <v>217</v>
      </c>
      <c r="AK18" s="118">
        <v>86</v>
      </c>
      <c r="AM18" s="135"/>
    </row>
    <row r="19" spans="1:39" x14ac:dyDescent="0.2">
      <c r="AM19" s="135"/>
    </row>
    <row r="21" spans="1:39" ht="13.5" thickBot="1" x14ac:dyDescent="0.25"/>
    <row r="22" spans="1:39" ht="20.25" customHeight="1" x14ac:dyDescent="0.2">
      <c r="A22" s="350" t="s">
        <v>165</v>
      </c>
      <c r="B22" s="350" t="s">
        <v>1</v>
      </c>
      <c r="C22" s="358" t="s">
        <v>170</v>
      </c>
      <c r="D22" s="358"/>
      <c r="E22" s="358"/>
      <c r="F22" s="358"/>
      <c r="G22" s="358"/>
      <c r="H22" s="358"/>
      <c r="I22" s="358"/>
      <c r="J22" s="358"/>
      <c r="K22" s="358"/>
      <c r="L22" s="358"/>
      <c r="M22" s="358"/>
      <c r="N22" s="358"/>
      <c r="O22" s="358"/>
      <c r="P22" s="358"/>
      <c r="Q22" s="358"/>
      <c r="R22" s="358"/>
      <c r="S22" s="358"/>
      <c r="T22" s="358"/>
      <c r="U22" s="358"/>
      <c r="V22" s="358"/>
      <c r="W22" s="358"/>
      <c r="X22" s="358"/>
      <c r="Y22" s="358"/>
      <c r="Z22" s="358"/>
      <c r="AA22" s="358"/>
      <c r="AB22" s="358"/>
      <c r="AC22" s="358"/>
      <c r="AD22" s="358"/>
      <c r="AE22" s="358"/>
      <c r="AF22" s="358"/>
      <c r="AG22" s="358"/>
      <c r="AH22" s="358"/>
      <c r="AI22" s="358"/>
      <c r="AJ22" s="358"/>
      <c r="AK22" s="358"/>
    </row>
    <row r="23" spans="1:39" ht="20.25" customHeight="1" x14ac:dyDescent="0.2">
      <c r="A23" s="355"/>
      <c r="B23" s="355"/>
      <c r="C23" s="357" t="s">
        <v>171</v>
      </c>
      <c r="D23" s="357"/>
      <c r="E23" s="357"/>
      <c r="F23" s="29"/>
      <c r="G23" s="357" t="s">
        <v>172</v>
      </c>
      <c r="H23" s="357"/>
      <c r="I23" s="357"/>
      <c r="J23" s="29"/>
      <c r="K23" s="357" t="s">
        <v>173</v>
      </c>
      <c r="L23" s="357"/>
      <c r="M23" s="357"/>
      <c r="N23" s="29"/>
      <c r="O23" s="357" t="s">
        <v>297</v>
      </c>
      <c r="P23" s="357"/>
      <c r="Q23" s="357"/>
      <c r="R23" s="29"/>
      <c r="S23" s="357" t="s">
        <v>174</v>
      </c>
      <c r="T23" s="357"/>
      <c r="U23" s="357"/>
      <c r="V23" s="29"/>
      <c r="W23" s="357" t="s">
        <v>175</v>
      </c>
      <c r="X23" s="357"/>
      <c r="Y23" s="357"/>
      <c r="Z23" s="29"/>
      <c r="AA23" s="357" t="s">
        <v>149</v>
      </c>
      <c r="AB23" s="357"/>
      <c r="AC23" s="357"/>
      <c r="AD23" s="29"/>
      <c r="AE23" s="357" t="s">
        <v>351</v>
      </c>
      <c r="AF23" s="357"/>
      <c r="AG23" s="357"/>
      <c r="AH23" s="29"/>
      <c r="AI23" s="357" t="s">
        <v>245</v>
      </c>
      <c r="AJ23" s="357"/>
      <c r="AK23" s="357"/>
    </row>
    <row r="24" spans="1:39" ht="20.25" customHeight="1" thickBot="1" x14ac:dyDescent="0.25">
      <c r="A24" s="351"/>
      <c r="B24" s="351"/>
      <c r="C24" s="157" t="s">
        <v>1</v>
      </c>
      <c r="D24" s="157" t="s">
        <v>8</v>
      </c>
      <c r="E24" s="157" t="s">
        <v>9</v>
      </c>
      <c r="F24" s="40"/>
      <c r="G24" s="157" t="s">
        <v>1</v>
      </c>
      <c r="H24" s="157" t="s">
        <v>8</v>
      </c>
      <c r="I24" s="157" t="s">
        <v>9</v>
      </c>
      <c r="J24" s="40"/>
      <c r="K24" s="157" t="s">
        <v>1</v>
      </c>
      <c r="L24" s="157" t="s">
        <v>8</v>
      </c>
      <c r="M24" s="157" t="s">
        <v>9</v>
      </c>
      <c r="N24" s="40"/>
      <c r="O24" s="157" t="s">
        <v>1</v>
      </c>
      <c r="P24" s="157" t="s">
        <v>8</v>
      </c>
      <c r="Q24" s="157" t="s">
        <v>9</v>
      </c>
      <c r="R24" s="40"/>
      <c r="S24" s="157" t="s">
        <v>1</v>
      </c>
      <c r="T24" s="157" t="s">
        <v>8</v>
      </c>
      <c r="U24" s="157" t="s">
        <v>9</v>
      </c>
      <c r="V24" s="40"/>
      <c r="W24" s="157" t="s">
        <v>1</v>
      </c>
      <c r="X24" s="157" t="s">
        <v>8</v>
      </c>
      <c r="Y24" s="157" t="s">
        <v>9</v>
      </c>
      <c r="Z24" s="40"/>
      <c r="AA24" s="157" t="s">
        <v>1</v>
      </c>
      <c r="AB24" s="157" t="s">
        <v>8</v>
      </c>
      <c r="AC24" s="157" t="s">
        <v>9</v>
      </c>
      <c r="AD24" s="40"/>
      <c r="AE24" s="157" t="s">
        <v>1</v>
      </c>
      <c r="AF24" s="157" t="s">
        <v>8</v>
      </c>
      <c r="AG24" s="157" t="s">
        <v>9</v>
      </c>
      <c r="AH24" s="40"/>
      <c r="AI24" s="157" t="s">
        <v>1</v>
      </c>
      <c r="AJ24" s="157" t="s">
        <v>8</v>
      </c>
      <c r="AK24" s="157" t="s">
        <v>9</v>
      </c>
    </row>
    <row r="25" spans="1:39" ht="42" customHeight="1" x14ac:dyDescent="0.2">
      <c r="A25" s="46" t="s">
        <v>166</v>
      </c>
      <c r="B25" s="302">
        <f>SUM(C25,G25,K25,O25,S25,W25,AA25,AE25)</f>
        <v>1</v>
      </c>
      <c r="C25" s="307">
        <f>SUM(D25:E25)</f>
        <v>0.41153393487642215</v>
      </c>
      <c r="D25" s="299">
        <f>D6/$B6</f>
        <v>0.30561004315417811</v>
      </c>
      <c r="E25" s="299">
        <f>E6/$B6</f>
        <v>0.10592389172224402</v>
      </c>
      <c r="F25" s="116"/>
      <c r="G25" s="302">
        <f>SUM(H25:I25)</f>
        <v>0.10513927030207926</v>
      </c>
      <c r="H25" s="299">
        <f>H6/$B6</f>
        <v>7.6892899176147514E-2</v>
      </c>
      <c r="I25" s="299">
        <f>I6/$B6</f>
        <v>2.8246371125931737E-2</v>
      </c>
      <c r="J25" s="116"/>
      <c r="K25" s="302">
        <f>SUM(L25:M25)</f>
        <v>0.20400156924284035</v>
      </c>
      <c r="L25" s="299">
        <f>L6/$B6</f>
        <v>0.15064731267163595</v>
      </c>
      <c r="M25" s="299">
        <f>M6/$B6</f>
        <v>5.3354256571204392E-2</v>
      </c>
      <c r="N25" s="116"/>
      <c r="O25" s="302">
        <f>SUM(P25:Q25)</f>
        <v>0.14986269125147117</v>
      </c>
      <c r="P25" s="299">
        <f>P6/$B6</f>
        <v>9.7685366810513929E-2</v>
      </c>
      <c r="Q25" s="299">
        <f>Q6/$B6</f>
        <v>5.217732444095724E-2</v>
      </c>
      <c r="R25" s="116"/>
      <c r="S25" s="302">
        <f>SUM(T25:U25)</f>
        <v>2.3538642604943117E-3</v>
      </c>
      <c r="T25" s="299">
        <f>T6/$B6</f>
        <v>1.569242840329541E-3</v>
      </c>
      <c r="U25" s="299">
        <f>U6/$B6</f>
        <v>7.8462142016477048E-4</v>
      </c>
      <c r="V25" s="116"/>
      <c r="W25" s="302">
        <f>SUM(X25:Y25)</f>
        <v>2.7461749705766968E-3</v>
      </c>
      <c r="X25" s="299">
        <f>X6/$B6</f>
        <v>7.8462142016477048E-4</v>
      </c>
      <c r="Y25" s="299">
        <f>Y6/$B6</f>
        <v>1.9615535504119261E-3</v>
      </c>
      <c r="Z25" s="116"/>
      <c r="AA25" s="302">
        <f>SUM(AB25:AC25)</f>
        <v>7.2185170655158878E-2</v>
      </c>
      <c r="AB25" s="299">
        <f>AB6/$B6</f>
        <v>5.8061985092193014E-2</v>
      </c>
      <c r="AC25" s="299">
        <f>AC6/$B6</f>
        <v>1.4123185562965868E-2</v>
      </c>
      <c r="AD25" s="116"/>
      <c r="AE25" s="302">
        <f>SUM(AF25:AG25)</f>
        <v>5.217732444095724E-2</v>
      </c>
      <c r="AF25" s="299">
        <f>AF6/$B6</f>
        <v>3.8446449588073757E-2</v>
      </c>
      <c r="AG25" s="299">
        <f>AG6/$B6</f>
        <v>1.3730874852883483E-2</v>
      </c>
      <c r="AH25" s="116"/>
      <c r="AI25" s="127"/>
      <c r="AJ25" s="128" t="s">
        <v>34</v>
      </c>
      <c r="AK25" s="127"/>
    </row>
    <row r="26" spans="1:39" ht="42" customHeight="1" x14ac:dyDescent="0.2">
      <c r="A26" s="9" t="s">
        <v>176</v>
      </c>
      <c r="B26" s="303">
        <f t="shared" ref="B26:B32" si="9">SUM(C26,G26,K26,O26,S26,W26,AA26,AE26)</f>
        <v>1.0000000000000002</v>
      </c>
      <c r="C26" s="308">
        <f>SUM(D26:E26)</f>
        <v>0.31462925851703405</v>
      </c>
      <c r="D26" s="300">
        <f t="shared" ref="D26:E26" si="10">D7/$B7</f>
        <v>0.24488977955911823</v>
      </c>
      <c r="E26" s="300">
        <f t="shared" si="10"/>
        <v>6.9739478957915838E-2</v>
      </c>
      <c r="F26" s="117"/>
      <c r="G26" s="303">
        <f>SUM(H26:I26)</f>
        <v>0.14388777555110221</v>
      </c>
      <c r="H26" s="300">
        <f t="shared" ref="H26:I26" si="11">H7/$B7</f>
        <v>0.10701402805611222</v>
      </c>
      <c r="I26" s="300">
        <f t="shared" si="11"/>
        <v>3.6873747494989978E-2</v>
      </c>
      <c r="J26" s="117"/>
      <c r="K26" s="303">
        <f>SUM(L26:M26)</f>
        <v>0.27094188376753509</v>
      </c>
      <c r="L26" s="300">
        <f t="shared" ref="L26:M26" si="12">L7/$B7</f>
        <v>0.20120240480961923</v>
      </c>
      <c r="M26" s="300">
        <f t="shared" si="12"/>
        <v>6.9739478957915838E-2</v>
      </c>
      <c r="N26" s="117"/>
      <c r="O26" s="303">
        <f>SUM(P26:Q26)</f>
        <v>0.12264529058116233</v>
      </c>
      <c r="P26" s="300">
        <f t="shared" ref="P26:Q26" si="13">P7/$B7</f>
        <v>8.176352705410822E-2</v>
      </c>
      <c r="Q26" s="300">
        <f t="shared" si="13"/>
        <v>4.088176352705411E-2</v>
      </c>
      <c r="R26" s="117"/>
      <c r="S26" s="303">
        <f>SUM(T26:U26)</f>
        <v>2.004008016032064E-3</v>
      </c>
      <c r="T26" s="300">
        <f t="shared" ref="T26:U26" si="14">T7/$B7</f>
        <v>1.2024048096192384E-3</v>
      </c>
      <c r="U26" s="300">
        <f t="shared" si="14"/>
        <v>8.0160320641282565E-4</v>
      </c>
      <c r="V26" s="117"/>
      <c r="W26" s="303">
        <f>SUM(X26:Y26)</f>
        <v>2.4048096192384768E-3</v>
      </c>
      <c r="X26" s="300">
        <f t="shared" ref="X26:Y26" si="15">X7/$B7</f>
        <v>1.6032064128256513E-3</v>
      </c>
      <c r="Y26" s="300">
        <f t="shared" si="15"/>
        <v>8.0160320641282565E-4</v>
      </c>
      <c r="Z26" s="117"/>
      <c r="AA26" s="303">
        <f>SUM(AB26:AC26)</f>
        <v>0.10100200400801604</v>
      </c>
      <c r="AB26" s="300">
        <f t="shared" ref="AB26:AC26" si="16">AB7/$B7</f>
        <v>7.6152304609218444E-2</v>
      </c>
      <c r="AC26" s="300">
        <f t="shared" si="16"/>
        <v>2.4849699398797595E-2</v>
      </c>
      <c r="AD26" s="117"/>
      <c r="AE26" s="303">
        <f>SUM(AF26:AG26)</f>
        <v>4.2484969939879755E-2</v>
      </c>
      <c r="AF26" s="300">
        <f t="shared" ref="AF26:AG26" si="17">AF7/$B7</f>
        <v>3.406813627254509E-2</v>
      </c>
      <c r="AG26" s="300">
        <f t="shared" si="17"/>
        <v>8.4168336673346687E-3</v>
      </c>
      <c r="AH26" s="117"/>
      <c r="AI26" s="86"/>
      <c r="AJ26" s="85" t="s">
        <v>34</v>
      </c>
      <c r="AK26" s="86"/>
    </row>
    <row r="27" spans="1:39" ht="18" customHeight="1" x14ac:dyDescent="0.2">
      <c r="A27" s="9" t="s">
        <v>177</v>
      </c>
      <c r="B27" s="303">
        <f t="shared" si="9"/>
        <v>1</v>
      </c>
      <c r="C27" s="308">
        <f t="shared" ref="C27:C37" si="18">SUM(D27:E27)</f>
        <v>0.53100263852242746</v>
      </c>
      <c r="D27" s="300">
        <f t="shared" ref="D27:E27" si="19">D8/$B8</f>
        <v>0.3687335092348285</v>
      </c>
      <c r="E27" s="300">
        <f t="shared" si="19"/>
        <v>0.16226912928759896</v>
      </c>
      <c r="F27" s="117"/>
      <c r="G27" s="303">
        <f t="shared" ref="G27:G37" si="20">SUM(H27:I27)</f>
        <v>0.12532981530343007</v>
      </c>
      <c r="H27" s="300">
        <f t="shared" ref="H27:I27" si="21">H8/$B8</f>
        <v>8.9709762532981532E-2</v>
      </c>
      <c r="I27" s="300">
        <f t="shared" si="21"/>
        <v>3.5620052770448551E-2</v>
      </c>
      <c r="J27" s="117"/>
      <c r="K27" s="303">
        <f t="shared" ref="K27:K37" si="22">SUM(L27:M27)</f>
        <v>0.12071240105540898</v>
      </c>
      <c r="L27" s="300">
        <f t="shared" ref="L27:M27" si="23">L8/$B8</f>
        <v>9.5646437994722958E-2</v>
      </c>
      <c r="M27" s="300">
        <f t="shared" si="23"/>
        <v>2.5065963060686015E-2</v>
      </c>
      <c r="N27" s="117"/>
      <c r="O27" s="303">
        <f t="shared" ref="O27:O37" si="24">SUM(P27:Q27)</f>
        <v>0.12071240105540898</v>
      </c>
      <c r="P27" s="300">
        <f t="shared" ref="P27:Q27" si="25">P8/$B8</f>
        <v>7.7176781002638528E-2</v>
      </c>
      <c r="Q27" s="300">
        <f t="shared" si="25"/>
        <v>4.3535620052770452E-2</v>
      </c>
      <c r="R27" s="117"/>
      <c r="S27" s="303">
        <f t="shared" ref="S27:S37" si="26">SUM(T27:U27)</f>
        <v>1.3192612137203166E-3</v>
      </c>
      <c r="T27" s="300">
        <f t="shared" ref="T27:U27" si="27">T8/$B8</f>
        <v>6.5963060686015829E-4</v>
      </c>
      <c r="U27" s="300">
        <f t="shared" si="27"/>
        <v>6.5963060686015829E-4</v>
      </c>
      <c r="V27" s="117"/>
      <c r="W27" s="303">
        <f t="shared" ref="W27:W37" si="28">SUM(X27:Y27)</f>
        <v>2.6385224274406332E-3</v>
      </c>
      <c r="X27" s="300">
        <f t="shared" ref="X27:Y27" si="29">X8/$B8</f>
        <v>1.3192612137203166E-3</v>
      </c>
      <c r="Y27" s="300">
        <f t="shared" si="29"/>
        <v>1.3192612137203166E-3</v>
      </c>
      <c r="Z27" s="117"/>
      <c r="AA27" s="303">
        <f t="shared" ref="AA27:AA37" si="30">SUM(AB27:AC27)</f>
        <v>2.9023746701846966E-2</v>
      </c>
      <c r="AB27" s="300">
        <f t="shared" ref="AB27:AC27" si="31">AB8/$B8</f>
        <v>2.2427440633245383E-2</v>
      </c>
      <c r="AC27" s="300">
        <f t="shared" si="31"/>
        <v>6.5963060686015833E-3</v>
      </c>
      <c r="AD27" s="117"/>
      <c r="AE27" s="303">
        <f t="shared" ref="AE27:AE37" si="32">SUM(AF27:AG27)</f>
        <v>6.9261213720316628E-2</v>
      </c>
      <c r="AF27" s="300">
        <f t="shared" ref="AF27:AG27" si="33">AF8/$B8</f>
        <v>5.4089709762532981E-2</v>
      </c>
      <c r="AG27" s="300">
        <f t="shared" si="33"/>
        <v>1.5171503957783642E-2</v>
      </c>
      <c r="AH27" s="117"/>
      <c r="AI27" s="86"/>
      <c r="AJ27" s="85" t="s">
        <v>34</v>
      </c>
      <c r="AK27" s="86"/>
    </row>
    <row r="28" spans="1:39" ht="33.75" customHeight="1" x14ac:dyDescent="0.2">
      <c r="A28" s="9" t="s">
        <v>178</v>
      </c>
      <c r="B28" s="303">
        <f t="shared" si="9"/>
        <v>1.0000000000000002</v>
      </c>
      <c r="C28" s="308">
        <f t="shared" si="18"/>
        <v>0.49312853678253843</v>
      </c>
      <c r="D28" s="300">
        <f t="shared" ref="D28:E28" si="34">D9/$B9</f>
        <v>0.36135812449474536</v>
      </c>
      <c r="E28" s="300">
        <f t="shared" si="34"/>
        <v>0.13177041228779304</v>
      </c>
      <c r="F28" s="117"/>
      <c r="G28" s="303">
        <f t="shared" si="20"/>
        <v>0.12934518997574779</v>
      </c>
      <c r="H28" s="300">
        <f t="shared" ref="H28:I28" si="35">H9/$B9</f>
        <v>9.296685529506872E-2</v>
      </c>
      <c r="I28" s="300">
        <f t="shared" si="35"/>
        <v>3.637833468067906E-2</v>
      </c>
      <c r="J28" s="117"/>
      <c r="K28" s="303">
        <f t="shared" si="22"/>
        <v>0.13742926434923203</v>
      </c>
      <c r="L28" s="300">
        <f t="shared" ref="L28:M28" si="36">L9/$B9</f>
        <v>9.943411479385611E-2</v>
      </c>
      <c r="M28" s="300">
        <f t="shared" si="36"/>
        <v>3.7995149555375911E-2</v>
      </c>
      <c r="N28" s="117"/>
      <c r="O28" s="303">
        <f t="shared" si="24"/>
        <v>0.13500404203718674</v>
      </c>
      <c r="P28" s="300">
        <f t="shared" ref="P28:Q28" si="37">P9/$B9</f>
        <v>9.135004042037187E-2</v>
      </c>
      <c r="Q28" s="300">
        <f t="shared" si="37"/>
        <v>4.3654001616814875E-2</v>
      </c>
      <c r="R28" s="117"/>
      <c r="S28" s="303">
        <f t="shared" si="26"/>
        <v>5.6588520614389657E-3</v>
      </c>
      <c r="T28" s="300">
        <f t="shared" ref="T28:U28" si="38">T9/$B9</f>
        <v>4.0420371867421184E-3</v>
      </c>
      <c r="U28" s="300">
        <f t="shared" si="38"/>
        <v>1.6168148746968471E-3</v>
      </c>
      <c r="V28" s="117"/>
      <c r="W28" s="303">
        <f t="shared" si="28"/>
        <v>1.6168148746968471E-3</v>
      </c>
      <c r="X28" s="305" t="s">
        <v>374</v>
      </c>
      <c r="Y28" s="300">
        <f t="shared" ref="Y28" si="39">Y9/$B9</f>
        <v>1.6168148746968471E-3</v>
      </c>
      <c r="Z28" s="117"/>
      <c r="AA28" s="303">
        <f t="shared" si="30"/>
        <v>3.3144704931285365E-2</v>
      </c>
      <c r="AB28" s="300">
        <f t="shared" ref="AB28:AC28" si="40">AB9/$B9</f>
        <v>2.6677445432497979E-2</v>
      </c>
      <c r="AC28" s="300">
        <f t="shared" si="40"/>
        <v>6.4672594987873885E-3</v>
      </c>
      <c r="AD28" s="117"/>
      <c r="AE28" s="303">
        <f t="shared" si="32"/>
        <v>6.4672594987873894E-2</v>
      </c>
      <c r="AF28" s="300">
        <f t="shared" ref="AF28:AG28" si="41">AF9/$B9</f>
        <v>5.3354890864995959E-2</v>
      </c>
      <c r="AG28" s="300">
        <f t="shared" si="41"/>
        <v>1.131770412287793E-2</v>
      </c>
      <c r="AH28" s="117"/>
      <c r="AI28" s="86"/>
      <c r="AJ28" s="85" t="s">
        <v>34</v>
      </c>
      <c r="AK28" s="86"/>
    </row>
    <row r="29" spans="1:39" ht="35.25" customHeight="1" x14ac:dyDescent="0.2">
      <c r="A29" s="9" t="s">
        <v>179</v>
      </c>
      <c r="B29" s="303">
        <f t="shared" si="9"/>
        <v>1</v>
      </c>
      <c r="C29" s="308">
        <f t="shared" si="18"/>
        <v>0.63470319634703198</v>
      </c>
      <c r="D29" s="300">
        <f t="shared" ref="D29:E29" si="42">D10/$B10</f>
        <v>0.43013698630136987</v>
      </c>
      <c r="E29" s="300">
        <f t="shared" si="42"/>
        <v>0.20456621004566211</v>
      </c>
      <c r="F29" s="117"/>
      <c r="G29" s="303">
        <f t="shared" si="20"/>
        <v>0.11232876712328767</v>
      </c>
      <c r="H29" s="300">
        <f t="shared" ref="H29:I29" si="43">H10/$B10</f>
        <v>7.5799086757990866E-2</v>
      </c>
      <c r="I29" s="300">
        <f t="shared" si="43"/>
        <v>3.6529680365296802E-2</v>
      </c>
      <c r="J29" s="117"/>
      <c r="K29" s="303">
        <f t="shared" si="22"/>
        <v>8.4018264840182655E-2</v>
      </c>
      <c r="L29" s="300">
        <f t="shared" ref="L29:M29" si="44">L10/$B10</f>
        <v>5.8447488584474884E-2</v>
      </c>
      <c r="M29" s="300">
        <f t="shared" si="44"/>
        <v>2.5570776255707764E-2</v>
      </c>
      <c r="N29" s="117"/>
      <c r="O29" s="303">
        <f t="shared" si="24"/>
        <v>5.4794520547945202E-2</v>
      </c>
      <c r="P29" s="300">
        <f t="shared" ref="P29:Q29" si="45">P10/$B10</f>
        <v>2.3744292237442923E-2</v>
      </c>
      <c r="Q29" s="300">
        <f t="shared" si="45"/>
        <v>3.1050228310502283E-2</v>
      </c>
      <c r="R29" s="117"/>
      <c r="S29" s="303">
        <f t="shared" si="26"/>
        <v>2.7397260273972603E-3</v>
      </c>
      <c r="T29" s="300">
        <f t="shared" ref="T29:U29" si="46">T10/$B10</f>
        <v>1.8264840182648401E-3</v>
      </c>
      <c r="U29" s="300">
        <f t="shared" si="46"/>
        <v>9.1324200913242006E-4</v>
      </c>
      <c r="V29" s="117"/>
      <c r="W29" s="303">
        <f t="shared" si="28"/>
        <v>2.7397260273972603E-3</v>
      </c>
      <c r="X29" s="300">
        <f t="shared" ref="X29:Y29" si="47">X10/$B10</f>
        <v>1.8264840182648401E-3</v>
      </c>
      <c r="Y29" s="300">
        <f t="shared" si="47"/>
        <v>9.1324200913242006E-4</v>
      </c>
      <c r="Z29" s="117"/>
      <c r="AA29" s="303">
        <f t="shared" si="30"/>
        <v>3.9269406392694065E-2</v>
      </c>
      <c r="AB29" s="300">
        <f t="shared" ref="AB29:AC29" si="48">AB10/$B10</f>
        <v>2.7397260273972601E-2</v>
      </c>
      <c r="AC29" s="300">
        <f t="shared" si="48"/>
        <v>1.1872146118721462E-2</v>
      </c>
      <c r="AD29" s="117"/>
      <c r="AE29" s="303">
        <f t="shared" si="32"/>
        <v>6.9406392694063929E-2</v>
      </c>
      <c r="AF29" s="300">
        <f t="shared" ref="AF29:AG29" si="49">AF10/$B10</f>
        <v>5.7534246575342465E-2</v>
      </c>
      <c r="AG29" s="300">
        <f t="shared" si="49"/>
        <v>1.1872146118721462E-2</v>
      </c>
      <c r="AH29" s="117"/>
      <c r="AI29" s="86"/>
      <c r="AJ29" s="85" t="s">
        <v>34</v>
      </c>
      <c r="AK29" s="86"/>
    </row>
    <row r="30" spans="1:39" ht="31.5" customHeight="1" x14ac:dyDescent="0.2">
      <c r="A30" s="9" t="s">
        <v>180</v>
      </c>
      <c r="B30" s="303">
        <f t="shared" si="9"/>
        <v>1</v>
      </c>
      <c r="C30" s="308">
        <f t="shared" si="18"/>
        <v>0.48880000000000001</v>
      </c>
      <c r="D30" s="300">
        <f t="shared" ref="D30:E30" si="50">D11/$B11</f>
        <v>0.33200000000000002</v>
      </c>
      <c r="E30" s="300">
        <f t="shared" si="50"/>
        <v>0.15679999999999999</v>
      </c>
      <c r="F30" s="117"/>
      <c r="G30" s="303">
        <f t="shared" si="20"/>
        <v>0.1008</v>
      </c>
      <c r="H30" s="300">
        <f t="shared" ref="H30:I30" si="51">H11/$B11</f>
        <v>6.88E-2</v>
      </c>
      <c r="I30" s="300">
        <f t="shared" si="51"/>
        <v>3.2000000000000001E-2</v>
      </c>
      <c r="J30" s="117"/>
      <c r="K30" s="303">
        <f t="shared" si="22"/>
        <v>0.10880000000000001</v>
      </c>
      <c r="L30" s="300">
        <f t="shared" ref="L30:M30" si="52">L11/$B11</f>
        <v>7.9200000000000007E-2</v>
      </c>
      <c r="M30" s="300">
        <f t="shared" si="52"/>
        <v>2.9600000000000001E-2</v>
      </c>
      <c r="N30" s="117"/>
      <c r="O30" s="303">
        <f t="shared" si="24"/>
        <v>0.1928</v>
      </c>
      <c r="P30" s="300">
        <f t="shared" ref="P30:Q30" si="53">P11/$B11</f>
        <v>0.1336</v>
      </c>
      <c r="Q30" s="300">
        <f t="shared" si="53"/>
        <v>5.9200000000000003E-2</v>
      </c>
      <c r="R30" s="117"/>
      <c r="S30" s="303">
        <f t="shared" si="26"/>
        <v>3.2000000000000002E-3</v>
      </c>
      <c r="T30" s="300">
        <f t="shared" ref="T30:U30" si="54">T11/$B11</f>
        <v>1.6000000000000001E-3</v>
      </c>
      <c r="U30" s="300">
        <f t="shared" si="54"/>
        <v>1.6000000000000001E-3</v>
      </c>
      <c r="V30" s="117"/>
      <c r="W30" s="303">
        <f t="shared" si="28"/>
        <v>8.0000000000000004E-4</v>
      </c>
      <c r="X30" s="300">
        <f t="shared" ref="X30" si="55">X11/$B11</f>
        <v>8.0000000000000004E-4</v>
      </c>
      <c r="Y30" s="305" t="s">
        <v>374</v>
      </c>
      <c r="Z30" s="117"/>
      <c r="AA30" s="303">
        <f t="shared" si="30"/>
        <v>3.6799999999999999E-2</v>
      </c>
      <c r="AB30" s="300">
        <f t="shared" ref="AB30:AC30" si="56">AB11/$B11</f>
        <v>2.5600000000000001E-2</v>
      </c>
      <c r="AC30" s="300">
        <f t="shared" si="56"/>
        <v>1.12E-2</v>
      </c>
      <c r="AD30" s="117"/>
      <c r="AE30" s="303">
        <f t="shared" si="32"/>
        <v>6.8000000000000005E-2</v>
      </c>
      <c r="AF30" s="300">
        <f t="shared" ref="AF30:AG30" si="57">AF11/$B11</f>
        <v>5.5199999999999999E-2</v>
      </c>
      <c r="AG30" s="300">
        <f t="shared" si="57"/>
        <v>1.2800000000000001E-2</v>
      </c>
      <c r="AH30" s="117"/>
      <c r="AI30" s="86"/>
      <c r="AJ30" s="85" t="s">
        <v>34</v>
      </c>
      <c r="AK30" s="86"/>
    </row>
    <row r="31" spans="1:39" ht="20.25" customHeight="1" x14ac:dyDescent="0.2">
      <c r="A31" s="9" t="s">
        <v>181</v>
      </c>
      <c r="B31" s="303">
        <f t="shared" si="9"/>
        <v>1</v>
      </c>
      <c r="C31" s="308">
        <f t="shared" si="18"/>
        <v>0.4854368932038835</v>
      </c>
      <c r="D31" s="300">
        <f t="shared" ref="D31:E31" si="58">D12/$B12</f>
        <v>0.375</v>
      </c>
      <c r="E31" s="300">
        <f t="shared" si="58"/>
        <v>0.1104368932038835</v>
      </c>
      <c r="F31" s="117"/>
      <c r="G31" s="303">
        <f t="shared" si="20"/>
        <v>0.12985436893203883</v>
      </c>
      <c r="H31" s="300">
        <f t="shared" ref="H31:I31" si="59">H12/$B12</f>
        <v>9.8300970873786406E-2</v>
      </c>
      <c r="I31" s="300">
        <f t="shared" si="59"/>
        <v>3.1553398058252427E-2</v>
      </c>
      <c r="J31" s="117"/>
      <c r="K31" s="303">
        <f t="shared" si="22"/>
        <v>8.859223300970874E-2</v>
      </c>
      <c r="L31" s="300">
        <f t="shared" ref="L31:M31" si="60">L12/$B12</f>
        <v>6.6747572815533979E-2</v>
      </c>
      <c r="M31" s="300">
        <f t="shared" si="60"/>
        <v>2.1844660194174758E-2</v>
      </c>
      <c r="N31" s="117"/>
      <c r="O31" s="303">
        <f t="shared" si="24"/>
        <v>0.1553398058252427</v>
      </c>
      <c r="P31" s="300">
        <f t="shared" ref="P31:Q31" si="61">P12/$B12</f>
        <v>9.8300970873786406E-2</v>
      </c>
      <c r="Q31" s="300">
        <f t="shared" si="61"/>
        <v>5.7038834951456313E-2</v>
      </c>
      <c r="R31" s="117"/>
      <c r="S31" s="303">
        <f t="shared" si="26"/>
        <v>9.7087378640776691E-3</v>
      </c>
      <c r="T31" s="300">
        <f t="shared" ref="T31:U31" si="62">T12/$B12</f>
        <v>4.8543689320388345E-3</v>
      </c>
      <c r="U31" s="300">
        <f t="shared" si="62"/>
        <v>4.8543689320388345E-3</v>
      </c>
      <c r="V31" s="117"/>
      <c r="W31" s="303">
        <f t="shared" si="28"/>
        <v>1.2135922330097086E-3</v>
      </c>
      <c r="X31" s="300">
        <f t="shared" ref="X31" si="63">X12/$B12</f>
        <v>1.2135922330097086E-3</v>
      </c>
      <c r="Y31" s="305" t="s">
        <v>374</v>
      </c>
      <c r="Z31" s="117"/>
      <c r="AA31" s="303">
        <f t="shared" si="30"/>
        <v>4.8543689320388349E-2</v>
      </c>
      <c r="AB31" s="300">
        <f t="shared" ref="AB31:AC31" si="64">AB12/$B12</f>
        <v>3.7621359223300968E-2</v>
      </c>
      <c r="AC31" s="300">
        <f t="shared" si="64"/>
        <v>1.0922330097087379E-2</v>
      </c>
      <c r="AD31" s="117"/>
      <c r="AE31" s="303">
        <f t="shared" si="32"/>
        <v>8.1310679611650477E-2</v>
      </c>
      <c r="AF31" s="300">
        <f t="shared" ref="AF31:AG31" si="65">AF12/$B12</f>
        <v>6.7961165048543687E-2</v>
      </c>
      <c r="AG31" s="300">
        <f t="shared" si="65"/>
        <v>1.3349514563106795E-2</v>
      </c>
      <c r="AH31" s="117"/>
      <c r="AI31" s="86"/>
      <c r="AJ31" s="85" t="s">
        <v>34</v>
      </c>
      <c r="AK31" s="86"/>
    </row>
    <row r="32" spans="1:39" ht="17.25" customHeight="1" x14ac:dyDescent="0.2">
      <c r="A32" s="9" t="s">
        <v>182</v>
      </c>
      <c r="B32" s="303">
        <f t="shared" si="9"/>
        <v>1</v>
      </c>
      <c r="C32" s="308">
        <f t="shared" si="18"/>
        <v>0.52651232262882752</v>
      </c>
      <c r="D32" s="300">
        <f t="shared" ref="D32:E32" si="66">D13/$B13</f>
        <v>0.3637042569081404</v>
      </c>
      <c r="E32" s="300">
        <f t="shared" si="66"/>
        <v>0.16280806572068707</v>
      </c>
      <c r="F32" s="117"/>
      <c r="G32" s="303">
        <f t="shared" si="20"/>
        <v>0.19044062733383121</v>
      </c>
      <c r="H32" s="300">
        <f t="shared" ref="H32:I32" si="67">H13/$B13</f>
        <v>0.13069454817027631</v>
      </c>
      <c r="I32" s="300">
        <f t="shared" si="67"/>
        <v>5.9746079163554892E-2</v>
      </c>
      <c r="J32" s="117"/>
      <c r="K32" s="303">
        <f t="shared" si="22"/>
        <v>6.2733383121732642E-2</v>
      </c>
      <c r="L32" s="300">
        <f t="shared" ref="L32:M32" si="68">L13/$B13</f>
        <v>4.1822255414488425E-2</v>
      </c>
      <c r="M32" s="300">
        <f t="shared" si="68"/>
        <v>2.0911127707244213E-2</v>
      </c>
      <c r="N32" s="117"/>
      <c r="O32" s="303">
        <f t="shared" si="24"/>
        <v>0.11426437640029873</v>
      </c>
      <c r="P32" s="300">
        <f t="shared" ref="P32:Q32" si="69">P13/$B13</f>
        <v>6.7961165048543687E-2</v>
      </c>
      <c r="Q32" s="300">
        <f t="shared" si="69"/>
        <v>4.6303211351755039E-2</v>
      </c>
      <c r="R32" s="117"/>
      <c r="S32" s="303">
        <f t="shared" si="26"/>
        <v>2.2404779686333084E-3</v>
      </c>
      <c r="T32" s="300">
        <f t="shared" ref="T32" si="70">T13/$B13</f>
        <v>2.2404779686333084E-3</v>
      </c>
      <c r="U32" s="305" t="s">
        <v>374</v>
      </c>
      <c r="V32" s="117"/>
      <c r="W32" s="303">
        <f t="shared" si="28"/>
        <v>3.7341299477221808E-3</v>
      </c>
      <c r="X32" s="300">
        <f t="shared" ref="X32:Y32" si="71">X13/$B13</f>
        <v>2.2404779686333084E-3</v>
      </c>
      <c r="Y32" s="300">
        <f t="shared" si="71"/>
        <v>1.4936519790888724E-3</v>
      </c>
      <c r="Z32" s="117"/>
      <c r="AA32" s="303">
        <f t="shared" si="30"/>
        <v>2.9126213592233011E-2</v>
      </c>
      <c r="AB32" s="300">
        <f t="shared" ref="AB32:AC32" si="72">AB13/$B13</f>
        <v>2.0911127707244213E-2</v>
      </c>
      <c r="AC32" s="300">
        <f t="shared" si="72"/>
        <v>8.215085884988798E-3</v>
      </c>
      <c r="AD32" s="117"/>
      <c r="AE32" s="303">
        <f t="shared" si="32"/>
        <v>7.0948469006721443E-2</v>
      </c>
      <c r="AF32" s="300">
        <f t="shared" ref="AF32:AG32" si="73">AF13/$B13</f>
        <v>4.9290515309932788E-2</v>
      </c>
      <c r="AG32" s="300">
        <f t="shared" si="73"/>
        <v>2.1657953696788648E-2</v>
      </c>
      <c r="AH32" s="117"/>
      <c r="AI32" s="86"/>
      <c r="AJ32" s="85" t="s">
        <v>34</v>
      </c>
      <c r="AK32" s="86"/>
    </row>
    <row r="33" spans="1:37" ht="33.75" customHeight="1" x14ac:dyDescent="0.2">
      <c r="A33" s="9" t="s">
        <v>183</v>
      </c>
      <c r="B33" s="303">
        <f>SUM(C33,G33,K33,O33,S33,W33,AA33,AE33,AI33)</f>
        <v>1</v>
      </c>
      <c r="C33" s="308">
        <f t="shared" si="18"/>
        <v>0.41220495106505473</v>
      </c>
      <c r="D33" s="300">
        <f t="shared" ref="D33:E33" si="74">D14/$B14</f>
        <v>0.32181922855497985</v>
      </c>
      <c r="E33" s="300">
        <f t="shared" si="74"/>
        <v>9.0385722510074845E-2</v>
      </c>
      <c r="F33" s="117"/>
      <c r="G33" s="303">
        <f t="shared" si="20"/>
        <v>0.12377662636729994</v>
      </c>
      <c r="H33" s="300">
        <f t="shared" ref="H33:I33" si="75">H14/$B14</f>
        <v>9.2688543465745538E-2</v>
      </c>
      <c r="I33" s="300">
        <f t="shared" si="75"/>
        <v>3.1088082901554404E-2</v>
      </c>
      <c r="J33" s="117"/>
      <c r="K33" s="303">
        <f t="shared" si="22"/>
        <v>2.7633851468048358E-2</v>
      </c>
      <c r="L33" s="300">
        <f t="shared" ref="L33:M33" si="76">L14/$B14</f>
        <v>2.0149683362118594E-2</v>
      </c>
      <c r="M33" s="300">
        <f t="shared" si="76"/>
        <v>7.4841681059297643E-3</v>
      </c>
      <c r="N33" s="117"/>
      <c r="O33" s="303">
        <f t="shared" si="24"/>
        <v>0.14968336211859529</v>
      </c>
      <c r="P33" s="300">
        <f t="shared" ref="P33:Q33" si="77">P14/$B14</f>
        <v>9.2112838226827864E-2</v>
      </c>
      <c r="Q33" s="300">
        <f t="shared" si="77"/>
        <v>5.7570523891767415E-2</v>
      </c>
      <c r="R33" s="117"/>
      <c r="S33" s="303">
        <f t="shared" si="26"/>
        <v>1.7271157167530226E-3</v>
      </c>
      <c r="T33" s="300">
        <f t="shared" ref="T33:U33" si="78">T14/$B14</f>
        <v>1.1514104778353484E-3</v>
      </c>
      <c r="U33" s="300">
        <f t="shared" si="78"/>
        <v>5.757052389176742E-4</v>
      </c>
      <c r="V33" s="117"/>
      <c r="W33" s="303">
        <f t="shared" si="28"/>
        <v>3.4542314335060447E-3</v>
      </c>
      <c r="X33" s="300">
        <f t="shared" ref="X33:Y33" si="79">X14/$B14</f>
        <v>1.7271157167530224E-3</v>
      </c>
      <c r="Y33" s="300">
        <f t="shared" si="79"/>
        <v>1.7271157167530224E-3</v>
      </c>
      <c r="Z33" s="117"/>
      <c r="AA33" s="303">
        <f t="shared" si="30"/>
        <v>2.3603914795624639E-2</v>
      </c>
      <c r="AB33" s="300">
        <f t="shared" ref="AB33:AC33" si="80">AB14/$B14</f>
        <v>1.4392630972941854E-2</v>
      </c>
      <c r="AC33" s="300">
        <f t="shared" si="80"/>
        <v>9.2112838226827871E-3</v>
      </c>
      <c r="AD33" s="117"/>
      <c r="AE33" s="303">
        <f t="shared" si="32"/>
        <v>4.6056419113413932E-2</v>
      </c>
      <c r="AF33" s="300">
        <f t="shared" ref="AF33:AG33" si="81">AF14/$B14</f>
        <v>3.8572251007484168E-2</v>
      </c>
      <c r="AG33" s="300">
        <f t="shared" si="81"/>
        <v>7.4841681059297643E-3</v>
      </c>
      <c r="AH33" s="117"/>
      <c r="AI33" s="303">
        <f t="shared" ref="AI33" si="82">SUM(AJ33:AK33)</f>
        <v>0.21185952792170409</v>
      </c>
      <c r="AJ33" s="300">
        <f t="shared" ref="AJ33:AK35" si="83">AJ14/$B14</f>
        <v>0.153713298791019</v>
      </c>
      <c r="AK33" s="300">
        <f t="shared" si="83"/>
        <v>5.8146229130685088E-2</v>
      </c>
    </row>
    <row r="34" spans="1:37" ht="32.25" customHeight="1" x14ac:dyDescent="0.2">
      <c r="A34" s="9" t="s">
        <v>184</v>
      </c>
      <c r="B34" s="303">
        <f t="shared" ref="B34" si="84">SUM(C34,G34,K34,O34,S34,W34,AA34,AE34)</f>
        <v>1.0000000000000002</v>
      </c>
      <c r="C34" s="308">
        <f t="shared" si="18"/>
        <v>0.56360792492179357</v>
      </c>
      <c r="D34" s="300">
        <f t="shared" ref="D34:E34" si="85">D15/$B15</f>
        <v>0.42909280500521374</v>
      </c>
      <c r="E34" s="300">
        <f t="shared" si="85"/>
        <v>0.13451511991657977</v>
      </c>
      <c r="F34" s="117"/>
      <c r="G34" s="303">
        <f t="shared" si="20"/>
        <v>0.15954118873826903</v>
      </c>
      <c r="H34" s="300">
        <f t="shared" ref="H34:I34" si="86">H15/$B15</f>
        <v>0.12095933263816476</v>
      </c>
      <c r="I34" s="300">
        <f t="shared" si="86"/>
        <v>3.8581856100104277E-2</v>
      </c>
      <c r="J34" s="117"/>
      <c r="K34" s="303">
        <f t="shared" si="22"/>
        <v>4.5359749739311783E-2</v>
      </c>
      <c r="L34" s="300">
        <f t="shared" ref="L34:M34" si="87">L15/$B15</f>
        <v>3.4932221063607924E-2</v>
      </c>
      <c r="M34" s="300">
        <f t="shared" si="87"/>
        <v>1.0427528675703858E-2</v>
      </c>
      <c r="N34" s="117"/>
      <c r="O34" s="303">
        <f t="shared" si="24"/>
        <v>0.1548488008342023</v>
      </c>
      <c r="P34" s="300">
        <f t="shared" ref="P34:Q34" si="88">P15/$B15</f>
        <v>0.10062565172054223</v>
      </c>
      <c r="Q34" s="300">
        <f t="shared" si="88"/>
        <v>5.4223149113660066E-2</v>
      </c>
      <c r="R34" s="117"/>
      <c r="S34" s="303">
        <f t="shared" si="26"/>
        <v>1.5641293013555788E-3</v>
      </c>
      <c r="T34" s="300">
        <f t="shared" ref="T34" si="89">T15/$B15</f>
        <v>1.5641293013555788E-3</v>
      </c>
      <c r="U34" s="305" t="s">
        <v>374</v>
      </c>
      <c r="V34" s="117"/>
      <c r="W34" s="303">
        <f t="shared" si="28"/>
        <v>1.5641293013555788E-3</v>
      </c>
      <c r="X34" s="300">
        <f t="shared" ref="X34:Y34" si="90">X15/$B15</f>
        <v>1.0427528675703858E-3</v>
      </c>
      <c r="Y34" s="300">
        <f t="shared" si="90"/>
        <v>5.2137643378519292E-4</v>
      </c>
      <c r="Z34" s="117"/>
      <c r="AA34" s="303">
        <f t="shared" si="30"/>
        <v>3.0761209593326382E-2</v>
      </c>
      <c r="AB34" s="300">
        <f t="shared" ref="AB34:AC34" si="91">AB15/$B15</f>
        <v>2.2419186652763295E-2</v>
      </c>
      <c r="AC34" s="300">
        <f t="shared" si="91"/>
        <v>8.3420229405630868E-3</v>
      </c>
      <c r="AD34" s="117"/>
      <c r="AE34" s="303">
        <f t="shared" si="32"/>
        <v>4.2752867570385822E-2</v>
      </c>
      <c r="AF34" s="300">
        <f t="shared" ref="AF34:AG34" si="92">AF15/$B15</f>
        <v>3.4410844629822732E-2</v>
      </c>
      <c r="AG34" s="300">
        <f t="shared" si="92"/>
        <v>8.3420229405630868E-3</v>
      </c>
      <c r="AH34" s="117"/>
      <c r="AI34" s="86"/>
      <c r="AJ34" s="85" t="s">
        <v>34</v>
      </c>
      <c r="AK34" s="86"/>
    </row>
    <row r="35" spans="1:37" ht="31.5" customHeight="1" x14ac:dyDescent="0.2">
      <c r="A35" s="9" t="s">
        <v>185</v>
      </c>
      <c r="B35" s="303">
        <f>SUM(C35,G35,K35,O35,S35,W35,AA35,AE35,AI35)</f>
        <v>1</v>
      </c>
      <c r="C35" s="308">
        <f t="shared" si="18"/>
        <v>0.49368610944076968</v>
      </c>
      <c r="D35" s="300">
        <f t="shared" ref="D35:E35" si="93">D16/$B16</f>
        <v>0.34936861094407695</v>
      </c>
      <c r="E35" s="300">
        <f t="shared" si="93"/>
        <v>0.14431749849669273</v>
      </c>
      <c r="F35" s="117"/>
      <c r="G35" s="303">
        <f t="shared" si="20"/>
        <v>0.10282621767889356</v>
      </c>
      <c r="H35" s="300">
        <f t="shared" ref="H35:I35" si="94">H16/$B16</f>
        <v>7.0354780517137699E-2</v>
      </c>
      <c r="I35" s="300">
        <f t="shared" si="94"/>
        <v>3.2471437161755864E-2</v>
      </c>
      <c r="J35" s="117"/>
      <c r="K35" s="303">
        <f t="shared" si="22"/>
        <v>5.2315093205051115E-2</v>
      </c>
      <c r="L35" s="300">
        <f t="shared" ref="L35:M35" si="95">L16/$B16</f>
        <v>3.6079374624173183E-2</v>
      </c>
      <c r="M35" s="300">
        <f t="shared" si="95"/>
        <v>1.6235718580877932E-2</v>
      </c>
      <c r="N35" s="117"/>
      <c r="O35" s="303">
        <f t="shared" si="24"/>
        <v>7.8171978352375229E-2</v>
      </c>
      <c r="P35" s="300">
        <f t="shared" ref="P35:Q35" si="96">P16/$B16</f>
        <v>4.6903187011425138E-2</v>
      </c>
      <c r="Q35" s="300">
        <f t="shared" si="96"/>
        <v>3.1268791340950092E-2</v>
      </c>
      <c r="R35" s="117"/>
      <c r="S35" s="303">
        <f t="shared" si="26"/>
        <v>1.8039687312086591E-3</v>
      </c>
      <c r="T35" s="300">
        <f t="shared" ref="T35" si="97">T16/$B16</f>
        <v>1.8039687312086591E-3</v>
      </c>
      <c r="U35" s="305" t="s">
        <v>374</v>
      </c>
      <c r="V35" s="117"/>
      <c r="W35" s="303">
        <f t="shared" si="28"/>
        <v>1.8039687312086591E-3</v>
      </c>
      <c r="X35" s="300">
        <f t="shared" ref="X35:Y35" si="98">X16/$B16</f>
        <v>6.0132291040288638E-4</v>
      </c>
      <c r="Y35" s="300">
        <f t="shared" si="98"/>
        <v>1.2026458208057728E-3</v>
      </c>
      <c r="Z35" s="117"/>
      <c r="AA35" s="303">
        <f t="shared" si="30"/>
        <v>2.2850270595309682E-2</v>
      </c>
      <c r="AB35" s="300">
        <f t="shared" ref="AB35:AC35" si="99">AB16/$B16</f>
        <v>1.4431749849669273E-2</v>
      </c>
      <c r="AC35" s="300">
        <f t="shared" si="99"/>
        <v>8.4185207456404093E-3</v>
      </c>
      <c r="AD35" s="117"/>
      <c r="AE35" s="303">
        <f t="shared" si="32"/>
        <v>5.4720384846662661E-2</v>
      </c>
      <c r="AF35" s="300">
        <f t="shared" ref="AF35:AG35" si="100">AF16/$B16</f>
        <v>4.2092603728202047E-2</v>
      </c>
      <c r="AG35" s="300">
        <f t="shared" si="100"/>
        <v>1.2627781118460614E-2</v>
      </c>
      <c r="AH35" s="117"/>
      <c r="AI35" s="303">
        <f t="shared" ref="AI35:AI37" si="101">SUM(AJ35:AK35)</f>
        <v>0.19182200841852073</v>
      </c>
      <c r="AJ35" s="300">
        <f t="shared" si="83"/>
        <v>0.14311485267588694</v>
      </c>
      <c r="AK35" s="300">
        <f t="shared" si="83"/>
        <v>4.8707155742633797E-2</v>
      </c>
    </row>
    <row r="36" spans="1:37" ht="18" customHeight="1" x14ac:dyDescent="0.2">
      <c r="A36" s="9" t="s">
        <v>186</v>
      </c>
      <c r="B36" s="303">
        <f>SUM(C36,G36,K36,O36,S36,W36,AA36,AE36,AI36)</f>
        <v>1</v>
      </c>
      <c r="C36" s="308">
        <f t="shared" si="18"/>
        <v>0.52395915161036921</v>
      </c>
      <c r="D36" s="300">
        <f t="shared" ref="D36:E36" si="102">D17/$B17</f>
        <v>0.35113904163393561</v>
      </c>
      <c r="E36" s="300">
        <f t="shared" si="102"/>
        <v>0.17282010997643363</v>
      </c>
      <c r="F36" s="117"/>
      <c r="G36" s="303">
        <f t="shared" si="20"/>
        <v>0.10840534171249017</v>
      </c>
      <c r="H36" s="300">
        <f t="shared" ref="H36:I36" si="103">H17/$B17</f>
        <v>6.9128043990573443E-2</v>
      </c>
      <c r="I36" s="300">
        <f t="shared" si="103"/>
        <v>3.927729772191673E-2</v>
      </c>
      <c r="J36" s="117"/>
      <c r="K36" s="303">
        <f t="shared" si="22"/>
        <v>2.8279654359780047E-2</v>
      </c>
      <c r="L36" s="300">
        <f t="shared" ref="L36:M36" si="104">L17/$B17</f>
        <v>2.0424194815396701E-2</v>
      </c>
      <c r="M36" s="300">
        <f t="shared" si="104"/>
        <v>7.8554595443833461E-3</v>
      </c>
      <c r="N36" s="117"/>
      <c r="O36" s="303">
        <f t="shared" si="24"/>
        <v>7.3055773762765119E-2</v>
      </c>
      <c r="P36" s="300">
        <f t="shared" ref="P36:Q36" si="105">P17/$B17</f>
        <v>3.927729772191673E-2</v>
      </c>
      <c r="Q36" s="300">
        <f t="shared" si="105"/>
        <v>3.3778476040848389E-2</v>
      </c>
      <c r="R36" s="117"/>
      <c r="S36" s="303">
        <f t="shared" si="26"/>
        <v>7.855459544383347E-4</v>
      </c>
      <c r="T36" s="300">
        <f t="shared" ref="T36" si="106">T17/$B17</f>
        <v>7.855459544383347E-4</v>
      </c>
      <c r="U36" s="305" t="s">
        <v>374</v>
      </c>
      <c r="V36" s="117"/>
      <c r="W36" s="303">
        <f t="shared" si="28"/>
        <v>4.7132757266300082E-3</v>
      </c>
      <c r="X36" s="300">
        <f t="shared" ref="X36:Y36" si="107">X17/$B17</f>
        <v>3.1421838177533388E-3</v>
      </c>
      <c r="Y36" s="300">
        <f t="shared" si="107"/>
        <v>1.5710919088766694E-3</v>
      </c>
      <c r="Z36" s="117"/>
      <c r="AA36" s="303">
        <f t="shared" si="30"/>
        <v>1.4139827179890024E-2</v>
      </c>
      <c r="AB36" s="300">
        <f t="shared" ref="AB36:AC36" si="108">AB17/$B17</f>
        <v>9.4265514532600164E-3</v>
      </c>
      <c r="AC36" s="300">
        <f t="shared" si="108"/>
        <v>4.7132757266300082E-3</v>
      </c>
      <c r="AD36" s="117"/>
      <c r="AE36" s="303">
        <f t="shared" si="32"/>
        <v>5.2631578947368418E-2</v>
      </c>
      <c r="AF36" s="300">
        <f t="shared" ref="AF36:AG36" si="109">AF17/$B17</f>
        <v>3.6920659858601726E-2</v>
      </c>
      <c r="AG36" s="300">
        <f t="shared" si="109"/>
        <v>1.5710919088766692E-2</v>
      </c>
      <c r="AH36" s="117"/>
      <c r="AI36" s="303">
        <f t="shared" si="101"/>
        <v>0.19402985074626866</v>
      </c>
      <c r="AJ36" s="300">
        <f t="shared" ref="AJ36:AK36" si="110">AJ17/$B17</f>
        <v>0.12568735271013354</v>
      </c>
      <c r="AK36" s="300">
        <f t="shared" si="110"/>
        <v>6.834249803613511E-2</v>
      </c>
    </row>
    <row r="37" spans="1:37" ht="32.25" customHeight="1" thickBot="1" x14ac:dyDescent="0.25">
      <c r="A37" s="14" t="s">
        <v>187</v>
      </c>
      <c r="B37" s="304">
        <f>SUM(C37,G37,K37,O37,S37,W37,AA37,AE37,AI37)</f>
        <v>1</v>
      </c>
      <c r="C37" s="309">
        <f t="shared" si="18"/>
        <v>0.56589673913043481</v>
      </c>
      <c r="D37" s="301">
        <f t="shared" ref="D37:E37" si="111">D18/$B18</f>
        <v>0.4171195652173913</v>
      </c>
      <c r="E37" s="301">
        <f t="shared" si="111"/>
        <v>0.14877717391304349</v>
      </c>
      <c r="F37" s="118"/>
      <c r="G37" s="304">
        <f t="shared" si="20"/>
        <v>9.307065217391304E-2</v>
      </c>
      <c r="H37" s="301">
        <f t="shared" ref="H37:I37" si="112">H18/$B18</f>
        <v>6.7255434782608689E-2</v>
      </c>
      <c r="I37" s="301">
        <f t="shared" si="112"/>
        <v>2.5815217391304348E-2</v>
      </c>
      <c r="J37" s="118"/>
      <c r="K37" s="304">
        <f t="shared" si="22"/>
        <v>1.970108695652174E-2</v>
      </c>
      <c r="L37" s="301">
        <f t="shared" ref="L37:M37" si="113">L18/$B18</f>
        <v>1.2228260869565218E-2</v>
      </c>
      <c r="M37" s="301">
        <f t="shared" si="113"/>
        <v>7.472826086956522E-3</v>
      </c>
      <c r="N37" s="118"/>
      <c r="O37" s="304">
        <f t="shared" si="24"/>
        <v>4.2119565217391304E-2</v>
      </c>
      <c r="P37" s="301">
        <f t="shared" ref="P37:Q37" si="114">P18/$B18</f>
        <v>2.309782608695652E-2</v>
      </c>
      <c r="Q37" s="301">
        <f t="shared" si="114"/>
        <v>1.9021739130434784E-2</v>
      </c>
      <c r="R37" s="118"/>
      <c r="S37" s="304">
        <f t="shared" si="26"/>
        <v>6.793478260869565E-4</v>
      </c>
      <c r="T37" s="301">
        <f t="shared" ref="T37" si="115">T18/$B18</f>
        <v>6.793478260869565E-4</v>
      </c>
      <c r="U37" s="306" t="s">
        <v>374</v>
      </c>
      <c r="V37" s="118"/>
      <c r="W37" s="304">
        <f t="shared" si="28"/>
        <v>2.0380434782608695E-3</v>
      </c>
      <c r="X37" s="301">
        <f t="shared" ref="X37:Y37" si="116">X18/$B18</f>
        <v>1.358695652173913E-3</v>
      </c>
      <c r="Y37" s="301">
        <f t="shared" si="116"/>
        <v>6.793478260869565E-4</v>
      </c>
      <c r="Z37" s="118"/>
      <c r="AA37" s="304">
        <f t="shared" si="30"/>
        <v>1.9701086956521736E-2</v>
      </c>
      <c r="AB37" s="301">
        <f t="shared" ref="AB37:AC37" si="117">AB18/$B18</f>
        <v>1.4266304347826086E-2</v>
      </c>
      <c r="AC37" s="301">
        <f t="shared" si="117"/>
        <v>5.434782608695652E-3</v>
      </c>
      <c r="AD37" s="118"/>
      <c r="AE37" s="304">
        <f t="shared" si="32"/>
        <v>5.0951086956521736E-2</v>
      </c>
      <c r="AF37" s="301">
        <f t="shared" ref="AF37:AG37" si="118">AF18/$B18</f>
        <v>3.872282608695652E-2</v>
      </c>
      <c r="AG37" s="301">
        <f t="shared" si="118"/>
        <v>1.2228260869565218E-2</v>
      </c>
      <c r="AH37" s="118"/>
      <c r="AI37" s="304">
        <f t="shared" si="101"/>
        <v>0.20584239130434784</v>
      </c>
      <c r="AJ37" s="301">
        <f t="shared" ref="AJ37:AK37" si="119">AJ18/$B18</f>
        <v>0.14741847826086957</v>
      </c>
      <c r="AK37" s="301">
        <f t="shared" si="119"/>
        <v>5.8423913043478264E-2</v>
      </c>
    </row>
  </sheetData>
  <mergeCells count="24">
    <mergeCell ref="A3:A5"/>
    <mergeCell ref="B3:B5"/>
    <mergeCell ref="C3:AK3"/>
    <mergeCell ref="C4:E4"/>
    <mergeCell ref="G4:I4"/>
    <mergeCell ref="K4:M4"/>
    <mergeCell ref="O4:Q4"/>
    <mergeCell ref="S4:U4"/>
    <mergeCell ref="W4:Y4"/>
    <mergeCell ref="AI4:AK4"/>
    <mergeCell ref="AA4:AC4"/>
    <mergeCell ref="AE4:AG4"/>
    <mergeCell ref="A22:A24"/>
    <mergeCell ref="B22:B24"/>
    <mergeCell ref="C22:AK22"/>
    <mergeCell ref="C23:E23"/>
    <mergeCell ref="G23:I23"/>
    <mergeCell ref="K23:M23"/>
    <mergeCell ref="O23:Q23"/>
    <mergeCell ref="S23:U23"/>
    <mergeCell ref="W23:Y23"/>
    <mergeCell ref="AA23:AC23"/>
    <mergeCell ref="AE23:AG23"/>
    <mergeCell ref="AI23:AK23"/>
  </mergeCells>
  <pageMargins left="0.7" right="0.7" top="0.75" bottom="0.75" header="0.3" footer="0.3"/>
  <pageSetup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>
    <tabColor theme="9" tint="0.39997558519241921"/>
  </sheetPr>
  <dimension ref="A1:U27"/>
  <sheetViews>
    <sheetView showGridLines="0" zoomScaleNormal="100" workbookViewId="0"/>
  </sheetViews>
  <sheetFormatPr baseColWidth="10" defaultRowHeight="12.75" x14ac:dyDescent="0.2"/>
  <cols>
    <col min="1" max="1" width="29.7109375" style="7" customWidth="1"/>
    <col min="2" max="2" width="11.28515625" style="8" customWidth="1"/>
    <col min="3" max="5" width="10.42578125" style="8" customWidth="1"/>
    <col min="6" max="6" width="0.5703125" style="8" customWidth="1"/>
    <col min="7" max="9" width="10.42578125" style="8" customWidth="1"/>
    <col min="10" max="10" width="0.5703125" style="8" customWidth="1"/>
    <col min="11" max="13" width="10.42578125" style="8" customWidth="1"/>
    <col min="14" max="14" width="0.5703125" style="8" customWidth="1"/>
    <col min="15" max="17" width="10.42578125" style="8" customWidth="1"/>
    <col min="18" max="18" width="0.5703125" style="8" customWidth="1"/>
    <col min="19" max="21" width="10.42578125" style="8" customWidth="1"/>
    <col min="22" max="24" width="10.42578125" style="7" customWidth="1"/>
    <col min="25" max="25" width="0.5703125" style="7" customWidth="1"/>
    <col min="26" max="28" width="10.42578125" style="7" customWidth="1"/>
    <col min="29" max="16384" width="11.42578125" style="7"/>
  </cols>
  <sheetData>
    <row r="1" spans="1:21" ht="16.5" x14ac:dyDescent="0.2">
      <c r="A1" s="3" t="s">
        <v>363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17" t="s">
        <v>189</v>
      </c>
    </row>
    <row r="2" spans="1:21" ht="13.5" thickBot="1" x14ac:dyDescent="0.25">
      <c r="A2" s="6">
        <v>2014</v>
      </c>
    </row>
    <row r="3" spans="1:21" ht="16.5" customHeight="1" x14ac:dyDescent="0.2">
      <c r="A3" s="350" t="s">
        <v>285</v>
      </c>
      <c r="B3" s="350" t="s">
        <v>1</v>
      </c>
      <c r="C3" s="354" t="s">
        <v>291</v>
      </c>
      <c r="D3" s="354"/>
      <c r="E3" s="354"/>
      <c r="F3" s="354"/>
      <c r="G3" s="354"/>
      <c r="H3" s="354"/>
      <c r="I3" s="354"/>
      <c r="J3" s="354"/>
      <c r="K3" s="354"/>
      <c r="L3" s="354"/>
      <c r="M3" s="354"/>
      <c r="N3" s="354"/>
      <c r="O3" s="354"/>
      <c r="P3" s="354"/>
      <c r="Q3" s="354"/>
      <c r="R3" s="354"/>
      <c r="S3" s="354"/>
      <c r="T3" s="354"/>
      <c r="U3" s="354"/>
    </row>
    <row r="4" spans="1:21" ht="16.5" customHeight="1" x14ac:dyDescent="0.2">
      <c r="A4" s="355"/>
      <c r="B4" s="355"/>
      <c r="C4" s="357" t="s">
        <v>190</v>
      </c>
      <c r="D4" s="357"/>
      <c r="E4" s="357"/>
      <c r="F4" s="28"/>
      <c r="G4" s="357" t="s">
        <v>191</v>
      </c>
      <c r="H4" s="357"/>
      <c r="I4" s="357"/>
      <c r="J4" s="28"/>
      <c r="K4" s="357" t="s">
        <v>192</v>
      </c>
      <c r="L4" s="357"/>
      <c r="M4" s="357"/>
      <c r="N4" s="28"/>
      <c r="O4" s="357" t="s">
        <v>352</v>
      </c>
      <c r="P4" s="357"/>
      <c r="Q4" s="357"/>
      <c r="R4" s="28"/>
      <c r="S4" s="357" t="s">
        <v>347</v>
      </c>
      <c r="T4" s="357"/>
      <c r="U4" s="357"/>
    </row>
    <row r="5" spans="1:21" ht="17.25" customHeight="1" thickBot="1" x14ac:dyDescent="0.25">
      <c r="A5" s="351"/>
      <c r="B5" s="351"/>
      <c r="C5" s="47" t="s">
        <v>1</v>
      </c>
      <c r="D5" s="47" t="s">
        <v>8</v>
      </c>
      <c r="E5" s="47" t="s">
        <v>9</v>
      </c>
      <c r="F5" s="40"/>
      <c r="G5" s="47" t="s">
        <v>1</v>
      </c>
      <c r="H5" s="47" t="s">
        <v>8</v>
      </c>
      <c r="I5" s="47" t="s">
        <v>9</v>
      </c>
      <c r="J5" s="40"/>
      <c r="K5" s="47" t="s">
        <v>1</v>
      </c>
      <c r="L5" s="47" t="s">
        <v>8</v>
      </c>
      <c r="M5" s="47" t="s">
        <v>9</v>
      </c>
      <c r="N5" s="40"/>
      <c r="O5" s="47" t="s">
        <v>1</v>
      </c>
      <c r="P5" s="47" t="s">
        <v>8</v>
      </c>
      <c r="Q5" s="47" t="s">
        <v>9</v>
      </c>
      <c r="R5" s="40"/>
      <c r="S5" s="47" t="s">
        <v>1</v>
      </c>
      <c r="T5" s="47" t="s">
        <v>8</v>
      </c>
      <c r="U5" s="47" t="s">
        <v>9</v>
      </c>
    </row>
    <row r="6" spans="1:21" ht="15.75" customHeight="1" x14ac:dyDescent="0.2">
      <c r="A6" s="55" t="s">
        <v>1</v>
      </c>
      <c r="B6" s="124">
        <f>SUM(C6,G6,K6,O6,S6)</f>
        <v>8970</v>
      </c>
      <c r="C6" s="124">
        <f>SUM(D6:E6)</f>
        <v>5012</v>
      </c>
      <c r="D6" s="116">
        <f>SUM(D7:D11)</f>
        <v>4031</v>
      </c>
      <c r="E6" s="116">
        <f>SUM(E7:E11)</f>
        <v>981</v>
      </c>
      <c r="F6" s="116"/>
      <c r="G6" s="124">
        <f>SUM(H6:I6)</f>
        <v>2746</v>
      </c>
      <c r="H6" s="116">
        <f>SUM(H7:H11)</f>
        <v>1925</v>
      </c>
      <c r="I6" s="116">
        <f>SUM(I7:I11)</f>
        <v>821</v>
      </c>
      <c r="J6" s="116"/>
      <c r="K6" s="124">
        <f>SUM(L6:M6)</f>
        <v>616</v>
      </c>
      <c r="L6" s="116">
        <f>SUM(L7:L11)</f>
        <v>437</v>
      </c>
      <c r="M6" s="116">
        <f>SUM(M7:M11)</f>
        <v>179</v>
      </c>
      <c r="N6" s="116"/>
      <c r="O6" s="124">
        <f>SUM(P6:Q6)</f>
        <v>582</v>
      </c>
      <c r="P6" s="116">
        <f>SUM(P7:P11)</f>
        <v>422</v>
      </c>
      <c r="Q6" s="116">
        <f>SUM(Q7:Q11)</f>
        <v>160</v>
      </c>
      <c r="R6" s="116"/>
      <c r="S6" s="124">
        <f>SUM(T6:U6)</f>
        <v>14</v>
      </c>
      <c r="T6" s="116">
        <f>SUM(T7:T11)</f>
        <v>11</v>
      </c>
      <c r="U6" s="116">
        <f>SUM(U7:U11)</f>
        <v>3</v>
      </c>
    </row>
    <row r="7" spans="1:21" ht="15.75" customHeight="1" x14ac:dyDescent="0.2">
      <c r="A7" s="23" t="s">
        <v>63</v>
      </c>
      <c r="B7" s="125">
        <f t="shared" ref="B7:B11" si="0">SUM(C7,G7,K7,O7,S7)</f>
        <v>2152</v>
      </c>
      <c r="C7" s="125">
        <f t="shared" ref="C7:C10" si="1">SUM(D7:E7)</f>
        <v>1173</v>
      </c>
      <c r="D7" s="117">
        <v>862</v>
      </c>
      <c r="E7" s="117">
        <v>311</v>
      </c>
      <c r="F7" s="117"/>
      <c r="G7" s="125">
        <f t="shared" ref="G7:G10" si="2">SUM(H7:I7)</f>
        <v>643</v>
      </c>
      <c r="H7" s="117">
        <v>431</v>
      </c>
      <c r="I7" s="117">
        <v>212</v>
      </c>
      <c r="J7" s="117"/>
      <c r="K7" s="125">
        <f t="shared" ref="K7:K10" si="3">SUM(L7:M7)</f>
        <v>172</v>
      </c>
      <c r="L7" s="117">
        <v>127</v>
      </c>
      <c r="M7" s="117">
        <v>45</v>
      </c>
      <c r="N7" s="117"/>
      <c r="O7" s="125">
        <f t="shared" ref="O7:O11" si="4">SUM(P7:Q7)</f>
        <v>161</v>
      </c>
      <c r="P7" s="117">
        <v>125</v>
      </c>
      <c r="Q7" s="117">
        <v>36</v>
      </c>
      <c r="R7" s="117"/>
      <c r="S7" s="125">
        <f t="shared" ref="S7:S9" si="5">SUM(T7:U7)</f>
        <v>3</v>
      </c>
      <c r="T7" s="117">
        <v>2</v>
      </c>
      <c r="U7" s="117">
        <v>1</v>
      </c>
    </row>
    <row r="8" spans="1:21" ht="15.75" customHeight="1" x14ac:dyDescent="0.2">
      <c r="A8" s="23">
        <v>1</v>
      </c>
      <c r="B8" s="125">
        <f t="shared" si="0"/>
        <v>2222</v>
      </c>
      <c r="C8" s="125">
        <f t="shared" si="1"/>
        <v>1128</v>
      </c>
      <c r="D8" s="117">
        <v>866</v>
      </c>
      <c r="E8" s="117">
        <v>262</v>
      </c>
      <c r="F8" s="117"/>
      <c r="G8" s="125">
        <f t="shared" si="2"/>
        <v>741</v>
      </c>
      <c r="H8" s="117">
        <v>472</v>
      </c>
      <c r="I8" s="117">
        <v>269</v>
      </c>
      <c r="J8" s="117"/>
      <c r="K8" s="125">
        <f t="shared" si="3"/>
        <v>172</v>
      </c>
      <c r="L8" s="117">
        <v>112</v>
      </c>
      <c r="M8" s="117">
        <v>60</v>
      </c>
      <c r="N8" s="117"/>
      <c r="O8" s="125">
        <f t="shared" si="4"/>
        <v>177</v>
      </c>
      <c r="P8" s="117">
        <v>111</v>
      </c>
      <c r="Q8" s="117">
        <v>66</v>
      </c>
      <c r="R8" s="117"/>
      <c r="S8" s="125">
        <f t="shared" si="5"/>
        <v>4</v>
      </c>
      <c r="T8" s="117">
        <v>3</v>
      </c>
      <c r="U8" s="117">
        <v>1</v>
      </c>
    </row>
    <row r="9" spans="1:21" ht="15.75" customHeight="1" x14ac:dyDescent="0.2">
      <c r="A9" s="23">
        <v>2</v>
      </c>
      <c r="B9" s="125">
        <f t="shared" si="0"/>
        <v>1931</v>
      </c>
      <c r="C9" s="125">
        <f t="shared" si="1"/>
        <v>1113</v>
      </c>
      <c r="D9" s="117">
        <v>888</v>
      </c>
      <c r="E9" s="117">
        <v>225</v>
      </c>
      <c r="F9" s="117"/>
      <c r="G9" s="125">
        <f t="shared" si="2"/>
        <v>578</v>
      </c>
      <c r="H9" s="117">
        <v>376</v>
      </c>
      <c r="I9" s="117">
        <v>202</v>
      </c>
      <c r="J9" s="117"/>
      <c r="K9" s="125">
        <f t="shared" si="3"/>
        <v>119</v>
      </c>
      <c r="L9" s="117">
        <v>76</v>
      </c>
      <c r="M9" s="117">
        <v>43</v>
      </c>
      <c r="N9" s="117"/>
      <c r="O9" s="125">
        <f t="shared" si="4"/>
        <v>117</v>
      </c>
      <c r="P9" s="117">
        <v>83</v>
      </c>
      <c r="Q9" s="117">
        <v>34</v>
      </c>
      <c r="R9" s="117"/>
      <c r="S9" s="125">
        <f t="shared" si="5"/>
        <v>4</v>
      </c>
      <c r="T9" s="117">
        <v>3</v>
      </c>
      <c r="U9" s="117">
        <v>1</v>
      </c>
    </row>
    <row r="10" spans="1:21" ht="15.75" customHeight="1" x14ac:dyDescent="0.2">
      <c r="A10" s="23">
        <v>3</v>
      </c>
      <c r="B10" s="125">
        <f t="shared" si="0"/>
        <v>1444</v>
      </c>
      <c r="C10" s="125">
        <f t="shared" si="1"/>
        <v>813</v>
      </c>
      <c r="D10" s="117">
        <v>709</v>
      </c>
      <c r="E10" s="117">
        <v>104</v>
      </c>
      <c r="F10" s="117"/>
      <c r="G10" s="125">
        <f t="shared" si="2"/>
        <v>466</v>
      </c>
      <c r="H10" s="117">
        <v>370</v>
      </c>
      <c r="I10" s="117">
        <v>96</v>
      </c>
      <c r="J10" s="117"/>
      <c r="K10" s="125">
        <f t="shared" si="3"/>
        <v>93</v>
      </c>
      <c r="L10" s="117">
        <v>71</v>
      </c>
      <c r="M10" s="117">
        <v>22</v>
      </c>
      <c r="N10" s="117"/>
      <c r="O10" s="125">
        <f t="shared" si="4"/>
        <v>72</v>
      </c>
      <c r="P10" s="117">
        <v>58</v>
      </c>
      <c r="Q10" s="117">
        <v>14</v>
      </c>
      <c r="R10" s="117"/>
      <c r="S10" s="310" t="s">
        <v>374</v>
      </c>
      <c r="T10" s="297" t="s">
        <v>374</v>
      </c>
      <c r="U10" s="297" t="s">
        <v>374</v>
      </c>
    </row>
    <row r="11" spans="1:21" ht="15.75" customHeight="1" thickBot="1" x14ac:dyDescent="0.25">
      <c r="A11" s="51" t="s">
        <v>64</v>
      </c>
      <c r="B11" s="126">
        <f t="shared" si="0"/>
        <v>1221</v>
      </c>
      <c r="C11" s="126">
        <f t="shared" ref="C11" si="6">SUM(D11:E11)</f>
        <v>785</v>
      </c>
      <c r="D11" s="118">
        <v>706</v>
      </c>
      <c r="E11" s="118">
        <v>79</v>
      </c>
      <c r="F11" s="118"/>
      <c r="G11" s="126">
        <f t="shared" ref="G11" si="7">SUM(H11:I11)</f>
        <v>318</v>
      </c>
      <c r="H11" s="118">
        <v>276</v>
      </c>
      <c r="I11" s="118">
        <v>42</v>
      </c>
      <c r="J11" s="118"/>
      <c r="K11" s="126">
        <f t="shared" ref="K11" si="8">SUM(L11:M11)</f>
        <v>60</v>
      </c>
      <c r="L11" s="118">
        <v>51</v>
      </c>
      <c r="M11" s="118">
        <v>9</v>
      </c>
      <c r="N11" s="118"/>
      <c r="O11" s="126">
        <f t="shared" si="4"/>
        <v>55</v>
      </c>
      <c r="P11" s="118">
        <v>45</v>
      </c>
      <c r="Q11" s="118">
        <v>10</v>
      </c>
      <c r="R11" s="118"/>
      <c r="S11" s="126">
        <f t="shared" ref="S11" si="9">SUM(T11:U11)</f>
        <v>3</v>
      </c>
      <c r="T11" s="118">
        <v>3</v>
      </c>
      <c r="U11" s="298" t="s">
        <v>374</v>
      </c>
    </row>
    <row r="12" spans="1:21" x14ac:dyDescent="0.2">
      <c r="B12" s="148"/>
    </row>
    <row r="18" spans="1:21" ht="13.5" thickBot="1" x14ac:dyDescent="0.25"/>
    <row r="19" spans="1:21" ht="17.25" customHeight="1" x14ac:dyDescent="0.2">
      <c r="A19" s="350" t="s">
        <v>285</v>
      </c>
      <c r="B19" s="350" t="s">
        <v>1</v>
      </c>
      <c r="C19" s="354" t="s">
        <v>291</v>
      </c>
      <c r="D19" s="354"/>
      <c r="E19" s="354"/>
      <c r="F19" s="354"/>
      <c r="G19" s="354"/>
      <c r="H19" s="354"/>
      <c r="I19" s="354"/>
      <c r="J19" s="354"/>
      <c r="K19" s="354"/>
      <c r="L19" s="354"/>
      <c r="M19" s="354"/>
      <c r="N19" s="354"/>
      <c r="O19" s="354"/>
      <c r="P19" s="354"/>
      <c r="Q19" s="354"/>
      <c r="R19" s="354"/>
      <c r="S19" s="354"/>
      <c r="T19" s="354"/>
      <c r="U19" s="354"/>
    </row>
    <row r="20" spans="1:21" ht="17.25" customHeight="1" x14ac:dyDescent="0.2">
      <c r="A20" s="355"/>
      <c r="B20" s="355"/>
      <c r="C20" s="357" t="s">
        <v>190</v>
      </c>
      <c r="D20" s="357"/>
      <c r="E20" s="357"/>
      <c r="F20" s="28"/>
      <c r="G20" s="357" t="s">
        <v>191</v>
      </c>
      <c r="H20" s="357"/>
      <c r="I20" s="357"/>
      <c r="J20" s="28"/>
      <c r="K20" s="357" t="s">
        <v>192</v>
      </c>
      <c r="L20" s="357"/>
      <c r="M20" s="357"/>
      <c r="N20" s="28"/>
      <c r="O20" s="357" t="s">
        <v>352</v>
      </c>
      <c r="P20" s="357"/>
      <c r="Q20" s="357"/>
      <c r="R20" s="28"/>
      <c r="S20" s="357" t="s">
        <v>347</v>
      </c>
      <c r="T20" s="357"/>
      <c r="U20" s="357"/>
    </row>
    <row r="21" spans="1:21" ht="17.25" customHeight="1" thickBot="1" x14ac:dyDescent="0.25">
      <c r="A21" s="351"/>
      <c r="B21" s="351"/>
      <c r="C21" s="47" t="s">
        <v>1</v>
      </c>
      <c r="D21" s="47" t="s">
        <v>8</v>
      </c>
      <c r="E21" s="47" t="s">
        <v>9</v>
      </c>
      <c r="F21" s="40"/>
      <c r="G21" s="47" t="s">
        <v>1</v>
      </c>
      <c r="H21" s="47" t="s">
        <v>8</v>
      </c>
      <c r="I21" s="47" t="s">
        <v>9</v>
      </c>
      <c r="J21" s="40"/>
      <c r="K21" s="47" t="s">
        <v>1</v>
      </c>
      <c r="L21" s="47" t="s">
        <v>8</v>
      </c>
      <c r="M21" s="47" t="s">
        <v>9</v>
      </c>
      <c r="N21" s="40"/>
      <c r="O21" s="47" t="s">
        <v>1</v>
      </c>
      <c r="P21" s="47" t="s">
        <v>8</v>
      </c>
      <c r="Q21" s="47" t="s">
        <v>9</v>
      </c>
      <c r="R21" s="40"/>
      <c r="S21" s="47" t="s">
        <v>1</v>
      </c>
      <c r="T21" s="47" t="s">
        <v>8</v>
      </c>
      <c r="U21" s="47" t="s">
        <v>9</v>
      </c>
    </row>
    <row r="22" spans="1:21" ht="16.5" customHeight="1" x14ac:dyDescent="0.2">
      <c r="A22" s="55" t="s">
        <v>1</v>
      </c>
      <c r="B22" s="302">
        <f>SUM(C22,G22,K22,O22,S22)</f>
        <v>1</v>
      </c>
      <c r="C22" s="307">
        <f>SUM(D22:E22)</f>
        <v>0.55875139353400216</v>
      </c>
      <c r="D22" s="302">
        <f>SUM(D23:D27)</f>
        <v>0.44938684503901893</v>
      </c>
      <c r="E22" s="302">
        <f>SUM(E23:E27)</f>
        <v>0.10936454849498327</v>
      </c>
      <c r="F22" s="116"/>
      <c r="G22" s="302">
        <f>SUM(H22:I22)</f>
        <v>0.30613154960981048</v>
      </c>
      <c r="H22" s="302">
        <f>SUM(H23:H27)</f>
        <v>0.21460423634336678</v>
      </c>
      <c r="I22" s="302">
        <f>SUM(I23:I27)</f>
        <v>9.1527313266443699E-2</v>
      </c>
      <c r="J22" s="116"/>
      <c r="K22" s="302">
        <f>SUM(L22:M22)</f>
        <v>6.8673355629877364E-2</v>
      </c>
      <c r="L22" s="302">
        <f>SUM(L23:L27)</f>
        <v>4.8717948717948718E-2</v>
      </c>
      <c r="M22" s="302">
        <f>SUM(M23:M27)</f>
        <v>1.9955406911928649E-2</v>
      </c>
      <c r="N22" s="124"/>
      <c r="O22" s="302">
        <f>SUM(P22:Q22)</f>
        <v>6.488294314381271E-2</v>
      </c>
      <c r="P22" s="302">
        <f>SUM(P23:P27)</f>
        <v>4.7045707915273127E-2</v>
      </c>
      <c r="Q22" s="302">
        <f>SUM(Q23:Q27)</f>
        <v>1.7837235228539576E-2</v>
      </c>
      <c r="R22" s="124"/>
      <c r="S22" s="302">
        <f>SUM(T22:U22)</f>
        <v>1.560758082497213E-3</v>
      </c>
      <c r="T22" s="302">
        <f>SUM(T23:T27)</f>
        <v>1.2263099219620959E-3</v>
      </c>
      <c r="U22" s="313">
        <f>SUM(U23:U27)</f>
        <v>3.3444816053511709E-4</v>
      </c>
    </row>
    <row r="23" spans="1:21" ht="16.5" customHeight="1" x14ac:dyDescent="0.2">
      <c r="A23" s="23" t="s">
        <v>63</v>
      </c>
      <c r="B23" s="303">
        <f t="shared" ref="B23:B27" si="10">SUM(C23,G23,K23,O23,S23)</f>
        <v>0.23991081382385732</v>
      </c>
      <c r="C23" s="303">
        <f t="shared" ref="C23:C27" si="11">SUM(D23:E23)</f>
        <v>0.13076923076923078</v>
      </c>
      <c r="D23" s="300">
        <f>D7/$B$6</f>
        <v>9.6098104793756967E-2</v>
      </c>
      <c r="E23" s="300">
        <f>E7/$B$6</f>
        <v>3.4671125975473803E-2</v>
      </c>
      <c r="F23" s="117"/>
      <c r="G23" s="303">
        <f t="shared" ref="G23:G27" si="12">SUM(H23:I23)</f>
        <v>7.1683389074693418E-2</v>
      </c>
      <c r="H23" s="300">
        <f>H7/$B$6</f>
        <v>4.8049052396878483E-2</v>
      </c>
      <c r="I23" s="300">
        <f>I7/$B$6</f>
        <v>2.3634336677814938E-2</v>
      </c>
      <c r="J23" s="117"/>
      <c r="K23" s="303">
        <f t="shared" ref="K23:K27" si="13">SUM(L23:M23)</f>
        <v>1.9175027870680046E-2</v>
      </c>
      <c r="L23" s="300">
        <f>L7/$B$6</f>
        <v>1.4158305462653288E-2</v>
      </c>
      <c r="M23" s="300">
        <f>M7/$B$6</f>
        <v>5.016722408026756E-3</v>
      </c>
      <c r="N23" s="117"/>
      <c r="O23" s="303">
        <f t="shared" ref="O23:O27" si="14">SUM(P23:Q23)</f>
        <v>1.7948717948717947E-2</v>
      </c>
      <c r="P23" s="300">
        <f>P7/$B$6</f>
        <v>1.3935340022296544E-2</v>
      </c>
      <c r="Q23" s="300">
        <f>Q7/$B$6</f>
        <v>4.0133779264214043E-3</v>
      </c>
      <c r="R23" s="117"/>
      <c r="S23" s="311">
        <f t="shared" ref="S23:S25" si="15">SUM(T23:U23)</f>
        <v>3.3444816053511709E-4</v>
      </c>
      <c r="T23" s="312">
        <f>T7/$B$6</f>
        <v>2.2296544035674471E-4</v>
      </c>
      <c r="U23" s="312">
        <f>U7/$B$6</f>
        <v>1.1148272017837236E-4</v>
      </c>
    </row>
    <row r="24" spans="1:21" ht="16.5" customHeight="1" x14ac:dyDescent="0.2">
      <c r="A24" s="23">
        <v>1</v>
      </c>
      <c r="B24" s="303">
        <f t="shared" si="10"/>
        <v>0.24771460423634334</v>
      </c>
      <c r="C24" s="303">
        <f t="shared" si="11"/>
        <v>0.125752508361204</v>
      </c>
      <c r="D24" s="300">
        <f t="shared" ref="D24:E27" si="16">D8/$B$6</f>
        <v>9.6544035674470452E-2</v>
      </c>
      <c r="E24" s="300">
        <f t="shared" si="16"/>
        <v>2.9208472686733555E-2</v>
      </c>
      <c r="F24" s="117"/>
      <c r="G24" s="303">
        <f t="shared" si="12"/>
        <v>8.2608695652173908E-2</v>
      </c>
      <c r="H24" s="300">
        <f t="shared" ref="H24:I24" si="17">H8/$B$6</f>
        <v>5.261984392419175E-2</v>
      </c>
      <c r="I24" s="300">
        <f t="shared" si="17"/>
        <v>2.9988851727982161E-2</v>
      </c>
      <c r="J24" s="117"/>
      <c r="K24" s="303">
        <f t="shared" si="13"/>
        <v>1.9175027870680046E-2</v>
      </c>
      <c r="L24" s="300">
        <f t="shared" ref="L24:M24" si="18">L8/$B$6</f>
        <v>1.2486064659977704E-2</v>
      </c>
      <c r="M24" s="300">
        <f t="shared" si="18"/>
        <v>6.688963210702341E-3</v>
      </c>
      <c r="N24" s="117"/>
      <c r="O24" s="303">
        <f t="shared" si="14"/>
        <v>1.9732441471571906E-2</v>
      </c>
      <c r="P24" s="300">
        <f t="shared" ref="P24:Q24" si="19">P8/$B$6</f>
        <v>1.2374581939799331E-2</v>
      </c>
      <c r="Q24" s="300">
        <f t="shared" si="19"/>
        <v>7.3578595317725752E-3</v>
      </c>
      <c r="R24" s="117"/>
      <c r="S24" s="311">
        <f t="shared" si="15"/>
        <v>4.4593088071348942E-4</v>
      </c>
      <c r="T24" s="312">
        <f t="shared" ref="T24:U24" si="20">T8/$B$6</f>
        <v>3.3444816053511704E-4</v>
      </c>
      <c r="U24" s="312">
        <f t="shared" si="20"/>
        <v>1.1148272017837236E-4</v>
      </c>
    </row>
    <row r="25" spans="1:21" ht="16.5" customHeight="1" x14ac:dyDescent="0.2">
      <c r="A25" s="23">
        <v>2</v>
      </c>
      <c r="B25" s="303">
        <f t="shared" si="10"/>
        <v>0.21527313266443701</v>
      </c>
      <c r="C25" s="303">
        <f t="shared" si="11"/>
        <v>0.12408026755852843</v>
      </c>
      <c r="D25" s="300">
        <f t="shared" si="16"/>
        <v>9.8996655518394649E-2</v>
      </c>
      <c r="E25" s="300">
        <f t="shared" si="16"/>
        <v>2.508361204013378E-2</v>
      </c>
      <c r="F25" s="117"/>
      <c r="G25" s="303">
        <f t="shared" si="12"/>
        <v>6.4437012263099225E-2</v>
      </c>
      <c r="H25" s="300">
        <f t="shared" ref="H25:I25" si="21">H9/$B$6</f>
        <v>4.1917502787068003E-2</v>
      </c>
      <c r="I25" s="300">
        <f t="shared" si="21"/>
        <v>2.2519509476031215E-2</v>
      </c>
      <c r="J25" s="117"/>
      <c r="K25" s="303">
        <f t="shared" si="13"/>
        <v>1.3266443701226311E-2</v>
      </c>
      <c r="L25" s="300">
        <f t="shared" ref="L25:M25" si="22">L9/$B$6</f>
        <v>8.4726867335562991E-3</v>
      </c>
      <c r="M25" s="300">
        <f t="shared" si="22"/>
        <v>4.7937569676700115E-3</v>
      </c>
      <c r="N25" s="117"/>
      <c r="O25" s="303">
        <f t="shared" si="14"/>
        <v>1.3043478260869566E-2</v>
      </c>
      <c r="P25" s="300">
        <f t="shared" ref="P25:Q25" si="23">P9/$B$6</f>
        <v>9.2530657748049056E-3</v>
      </c>
      <c r="Q25" s="300">
        <f t="shared" si="23"/>
        <v>3.7904124860646598E-3</v>
      </c>
      <c r="R25" s="117"/>
      <c r="S25" s="311">
        <f t="shared" si="15"/>
        <v>4.4593088071348942E-4</v>
      </c>
      <c r="T25" s="312">
        <f t="shared" ref="T25:U25" si="24">T9/$B$6</f>
        <v>3.3444816053511704E-4</v>
      </c>
      <c r="U25" s="312">
        <f t="shared" si="24"/>
        <v>1.1148272017837236E-4</v>
      </c>
    </row>
    <row r="26" spans="1:21" ht="16.5" customHeight="1" x14ac:dyDescent="0.2">
      <c r="A26" s="23">
        <v>3</v>
      </c>
      <c r="B26" s="303">
        <f t="shared" si="10"/>
        <v>0.1609810479375697</v>
      </c>
      <c r="C26" s="303">
        <f t="shared" si="11"/>
        <v>9.0635451505016729E-2</v>
      </c>
      <c r="D26" s="300">
        <f t="shared" si="16"/>
        <v>7.9041248606465997E-2</v>
      </c>
      <c r="E26" s="300">
        <f t="shared" si="16"/>
        <v>1.1594202898550725E-2</v>
      </c>
      <c r="F26" s="117"/>
      <c r="G26" s="303">
        <f t="shared" si="12"/>
        <v>5.1950947603121515E-2</v>
      </c>
      <c r="H26" s="300">
        <f t="shared" ref="H26:I26" si="25">H10/$B$6</f>
        <v>4.1248606465997768E-2</v>
      </c>
      <c r="I26" s="300">
        <f t="shared" si="25"/>
        <v>1.0702341137123745E-2</v>
      </c>
      <c r="J26" s="117"/>
      <c r="K26" s="303">
        <f t="shared" si="13"/>
        <v>1.0367892976588629E-2</v>
      </c>
      <c r="L26" s="300">
        <f t="shared" ref="L26:M26" si="26">L10/$B$6</f>
        <v>7.9152731326644372E-3</v>
      </c>
      <c r="M26" s="300">
        <f t="shared" si="26"/>
        <v>2.4526198439241919E-3</v>
      </c>
      <c r="N26" s="117"/>
      <c r="O26" s="303">
        <f t="shared" si="14"/>
        <v>8.0267558528428103E-3</v>
      </c>
      <c r="P26" s="300">
        <f t="shared" ref="P26:Q26" si="27">P10/$B$6</f>
        <v>6.4659977703455966E-3</v>
      </c>
      <c r="Q26" s="300">
        <f t="shared" si="27"/>
        <v>1.560758082497213E-3</v>
      </c>
      <c r="R26" s="117"/>
      <c r="S26" s="310" t="s">
        <v>374</v>
      </c>
      <c r="T26" s="297" t="s">
        <v>374</v>
      </c>
      <c r="U26" s="297" t="s">
        <v>374</v>
      </c>
    </row>
    <row r="27" spans="1:21" ht="16.5" customHeight="1" thickBot="1" x14ac:dyDescent="0.25">
      <c r="A27" s="51" t="s">
        <v>64</v>
      </c>
      <c r="B27" s="304">
        <f t="shared" si="10"/>
        <v>0.13612040133779268</v>
      </c>
      <c r="C27" s="304">
        <f t="shared" si="11"/>
        <v>8.7513935340022303E-2</v>
      </c>
      <c r="D27" s="301">
        <f t="shared" si="16"/>
        <v>7.8706800445930883E-2</v>
      </c>
      <c r="E27" s="301">
        <f t="shared" si="16"/>
        <v>8.8071348940914167E-3</v>
      </c>
      <c r="F27" s="118"/>
      <c r="G27" s="304">
        <f t="shared" si="12"/>
        <v>3.5451505016722409E-2</v>
      </c>
      <c r="H27" s="301">
        <f t="shared" ref="H27:I27" si="28">H11/$B$6</f>
        <v>3.0769230769230771E-2</v>
      </c>
      <c r="I27" s="301">
        <f t="shared" si="28"/>
        <v>4.6822742474916385E-3</v>
      </c>
      <c r="J27" s="118"/>
      <c r="K27" s="304">
        <f t="shared" si="13"/>
        <v>6.688963210702341E-3</v>
      </c>
      <c r="L27" s="301">
        <f t="shared" ref="L27:M27" si="29">L11/$B$6</f>
        <v>5.6856187290969902E-3</v>
      </c>
      <c r="M27" s="301">
        <f t="shared" si="29"/>
        <v>1.0033444816053511E-3</v>
      </c>
      <c r="N27" s="118"/>
      <c r="O27" s="304">
        <f t="shared" si="14"/>
        <v>6.1315496098104799E-3</v>
      </c>
      <c r="P27" s="301">
        <f t="shared" ref="P27:Q27" si="30">P11/$B$6</f>
        <v>5.016722408026756E-3</v>
      </c>
      <c r="Q27" s="301">
        <f t="shared" si="30"/>
        <v>1.1148272017837235E-3</v>
      </c>
      <c r="R27" s="118"/>
      <c r="S27" s="314">
        <f t="shared" ref="S27" si="31">SUM(T27:U27)</f>
        <v>3.3444816053511704E-4</v>
      </c>
      <c r="T27" s="315">
        <f t="shared" ref="T27" si="32">T11/$B$6</f>
        <v>3.3444816053511704E-4</v>
      </c>
      <c r="U27" s="298" t="s">
        <v>374</v>
      </c>
    </row>
  </sheetData>
  <mergeCells count="16">
    <mergeCell ref="C3:U3"/>
    <mergeCell ref="B3:B5"/>
    <mergeCell ref="A3:A5"/>
    <mergeCell ref="C4:E4"/>
    <mergeCell ref="G4:I4"/>
    <mergeCell ref="K4:M4"/>
    <mergeCell ref="S4:U4"/>
    <mergeCell ref="O4:Q4"/>
    <mergeCell ref="A19:A21"/>
    <mergeCell ref="B19:B21"/>
    <mergeCell ref="C19:U19"/>
    <mergeCell ref="C20:E20"/>
    <mergeCell ref="G20:I20"/>
    <mergeCell ref="K20:M20"/>
    <mergeCell ref="O20:Q20"/>
    <mergeCell ref="S20:U20"/>
  </mergeCells>
  <pageMargins left="0.7" right="0.7" top="0.75" bottom="0.75" header="0.3" footer="0.3"/>
  <pageSetup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>
    <tabColor theme="5" tint="-0.249977111117893"/>
  </sheetPr>
  <dimension ref="A1:Q33"/>
  <sheetViews>
    <sheetView showGridLines="0" zoomScaleNormal="100" workbookViewId="0"/>
  </sheetViews>
  <sheetFormatPr baseColWidth="10" defaultRowHeight="12.75" x14ac:dyDescent="0.2"/>
  <cols>
    <col min="1" max="1" width="38.85546875" style="7" customWidth="1"/>
    <col min="2" max="2" width="11.28515625" style="8" customWidth="1"/>
    <col min="3" max="5" width="10.42578125" style="8" customWidth="1"/>
    <col min="6" max="6" width="0.5703125" style="8" customWidth="1"/>
    <col min="7" max="9" width="10.42578125" style="8" customWidth="1"/>
    <col min="10" max="10" width="0.5703125" style="8" customWidth="1"/>
    <col min="11" max="13" width="10.42578125" style="8" customWidth="1"/>
    <col min="14" max="14" width="0.5703125" style="7" customWidth="1"/>
    <col min="15" max="20" width="10.42578125" style="7" customWidth="1"/>
    <col min="21" max="16384" width="11.42578125" style="7"/>
  </cols>
  <sheetData>
    <row r="1" spans="1:17" ht="16.5" x14ac:dyDescent="0.2">
      <c r="A1" s="3" t="s">
        <v>364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Q1" s="17" t="s">
        <v>353</v>
      </c>
    </row>
    <row r="2" spans="1:17" ht="13.5" thickBot="1" x14ac:dyDescent="0.25">
      <c r="A2" s="6">
        <v>2014</v>
      </c>
    </row>
    <row r="3" spans="1:17" ht="16.5" customHeight="1" x14ac:dyDescent="0.2">
      <c r="A3" s="350" t="s">
        <v>377</v>
      </c>
      <c r="B3" s="350" t="s">
        <v>1</v>
      </c>
      <c r="C3" s="354" t="s">
        <v>289</v>
      </c>
      <c r="D3" s="354"/>
      <c r="E3" s="354"/>
      <c r="F3" s="354"/>
      <c r="G3" s="354"/>
      <c r="H3" s="354"/>
      <c r="I3" s="354"/>
      <c r="J3" s="354"/>
      <c r="K3" s="354"/>
      <c r="L3" s="354"/>
      <c r="M3" s="354"/>
      <c r="N3" s="354"/>
      <c r="O3" s="354"/>
      <c r="P3" s="354"/>
      <c r="Q3" s="354"/>
    </row>
    <row r="4" spans="1:17" ht="16.5" customHeight="1" x14ac:dyDescent="0.2">
      <c r="A4" s="355"/>
      <c r="B4" s="355"/>
      <c r="C4" s="357" t="s">
        <v>167</v>
      </c>
      <c r="D4" s="357"/>
      <c r="E4" s="357"/>
      <c r="F4" s="28"/>
      <c r="G4" s="357" t="s">
        <v>168</v>
      </c>
      <c r="H4" s="357"/>
      <c r="I4" s="357"/>
      <c r="J4" s="28"/>
      <c r="K4" s="357" t="s">
        <v>169</v>
      </c>
      <c r="L4" s="357"/>
      <c r="M4" s="357"/>
      <c r="N4" s="28"/>
      <c r="O4" s="357" t="s">
        <v>347</v>
      </c>
      <c r="P4" s="357"/>
      <c r="Q4" s="357"/>
    </row>
    <row r="5" spans="1:17" ht="17.25" customHeight="1" thickBot="1" x14ac:dyDescent="0.25">
      <c r="A5" s="351"/>
      <c r="B5" s="351"/>
      <c r="C5" s="47" t="s">
        <v>1</v>
      </c>
      <c r="D5" s="47" t="s">
        <v>8</v>
      </c>
      <c r="E5" s="47" t="s">
        <v>9</v>
      </c>
      <c r="F5" s="40"/>
      <c r="G5" s="47" t="s">
        <v>1</v>
      </c>
      <c r="H5" s="47" t="s">
        <v>8</v>
      </c>
      <c r="I5" s="47" t="s">
        <v>9</v>
      </c>
      <c r="J5" s="40"/>
      <c r="K5" s="47" t="s">
        <v>1</v>
      </c>
      <c r="L5" s="47" t="s">
        <v>8</v>
      </c>
      <c r="M5" s="47" t="s">
        <v>9</v>
      </c>
      <c r="N5" s="40"/>
      <c r="O5" s="47" t="s">
        <v>1</v>
      </c>
      <c r="P5" s="47" t="s">
        <v>8</v>
      </c>
      <c r="Q5" s="47" t="s">
        <v>9</v>
      </c>
    </row>
    <row r="6" spans="1:17" ht="16.5" customHeight="1" x14ac:dyDescent="0.2">
      <c r="A6" s="55" t="s">
        <v>1</v>
      </c>
      <c r="B6" s="76">
        <f>SUM(C6,G6,K6,O6)</f>
        <v>8970</v>
      </c>
      <c r="C6" s="76">
        <f>SUM(D6:E6)</f>
        <v>3487</v>
      </c>
      <c r="D6" s="76">
        <f>SUM(D7:D15)</f>
        <v>2800</v>
      </c>
      <c r="E6" s="76">
        <f>SUM(E7:F15)</f>
        <v>687</v>
      </c>
      <c r="F6" s="76"/>
      <c r="G6" s="76">
        <f>SUM(H6:I6)</f>
        <v>4116</v>
      </c>
      <c r="H6" s="76">
        <f>SUM(H7:H15)</f>
        <v>2976</v>
      </c>
      <c r="I6" s="76">
        <f>SUM(I7:I15)</f>
        <v>1140</v>
      </c>
      <c r="J6" s="55"/>
      <c r="K6" s="76">
        <f>SUM(L6:M6)</f>
        <v>1353</v>
      </c>
      <c r="L6" s="76">
        <f>SUM(L7:L15)</f>
        <v>1039</v>
      </c>
      <c r="M6" s="76">
        <f>SUM(M7:N15)</f>
        <v>314</v>
      </c>
      <c r="O6" s="76">
        <f>SUM(P6:Q6)</f>
        <v>14</v>
      </c>
      <c r="P6" s="76">
        <f>SUM(P7:P15)</f>
        <v>11</v>
      </c>
      <c r="Q6" s="76">
        <f>SUM(Q7:R15)</f>
        <v>3</v>
      </c>
    </row>
    <row r="7" spans="1:17" ht="16.5" customHeight="1" x14ac:dyDescent="0.2">
      <c r="A7" s="23" t="s">
        <v>43</v>
      </c>
      <c r="B7" s="82">
        <f t="shared" ref="B7:B15" si="0">SUM(C7,G7,K7,O7)</f>
        <v>97</v>
      </c>
      <c r="C7" s="82">
        <f t="shared" ref="C7:C11" si="1">SUM(D7:E7)</f>
        <v>41</v>
      </c>
      <c r="D7" s="78">
        <v>35</v>
      </c>
      <c r="E7" s="78">
        <v>6</v>
      </c>
      <c r="F7" s="78"/>
      <c r="G7" s="82">
        <f t="shared" ref="G7:G15" si="2">SUM(H7:I7)</f>
        <v>37</v>
      </c>
      <c r="H7" s="78">
        <v>28</v>
      </c>
      <c r="I7" s="78">
        <v>9</v>
      </c>
      <c r="J7" s="23"/>
      <c r="K7" s="82">
        <f t="shared" ref="K7:K15" si="3">SUM(L7:M7)</f>
        <v>19</v>
      </c>
      <c r="L7" s="78">
        <v>18</v>
      </c>
      <c r="M7" s="78">
        <v>1</v>
      </c>
      <c r="O7" s="82" t="s">
        <v>374</v>
      </c>
      <c r="P7" s="78" t="s">
        <v>374</v>
      </c>
      <c r="Q7" s="215" t="s">
        <v>374</v>
      </c>
    </row>
    <row r="8" spans="1:17" ht="16.5" customHeight="1" x14ac:dyDescent="0.2">
      <c r="A8" s="23" t="s">
        <v>42</v>
      </c>
      <c r="B8" s="82">
        <f t="shared" si="0"/>
        <v>11</v>
      </c>
      <c r="C8" s="82">
        <f t="shared" si="1"/>
        <v>5</v>
      </c>
      <c r="D8" s="78">
        <v>5</v>
      </c>
      <c r="E8" s="215" t="s">
        <v>374</v>
      </c>
      <c r="F8" s="78"/>
      <c r="G8" s="82">
        <f t="shared" si="2"/>
        <v>2</v>
      </c>
      <c r="H8" s="78">
        <v>2</v>
      </c>
      <c r="I8" s="215">
        <v>0</v>
      </c>
      <c r="J8" s="23"/>
      <c r="K8" s="82">
        <f t="shared" si="3"/>
        <v>4</v>
      </c>
      <c r="L8" s="78">
        <v>4</v>
      </c>
      <c r="M8" s="215">
        <v>0</v>
      </c>
      <c r="O8" s="82" t="s">
        <v>374</v>
      </c>
      <c r="P8" s="78" t="s">
        <v>374</v>
      </c>
      <c r="Q8" s="215" t="s">
        <v>374</v>
      </c>
    </row>
    <row r="9" spans="1:17" ht="16.5" customHeight="1" x14ac:dyDescent="0.2">
      <c r="A9" s="23" t="s">
        <v>41</v>
      </c>
      <c r="B9" s="82">
        <f t="shared" si="0"/>
        <v>27</v>
      </c>
      <c r="C9" s="82">
        <f t="shared" si="1"/>
        <v>12</v>
      </c>
      <c r="D9" s="78">
        <v>11</v>
      </c>
      <c r="E9" s="78">
        <v>1</v>
      </c>
      <c r="F9" s="78"/>
      <c r="G9" s="82">
        <f t="shared" si="2"/>
        <v>11</v>
      </c>
      <c r="H9" s="78">
        <v>7</v>
      </c>
      <c r="I9" s="78">
        <v>4</v>
      </c>
      <c r="J9" s="23"/>
      <c r="K9" s="82">
        <f t="shared" si="3"/>
        <v>4</v>
      </c>
      <c r="L9" s="78">
        <v>2</v>
      </c>
      <c r="M9" s="78">
        <v>2</v>
      </c>
      <c r="O9" s="82" t="s">
        <v>374</v>
      </c>
      <c r="P9" s="78" t="s">
        <v>374</v>
      </c>
      <c r="Q9" s="215" t="s">
        <v>374</v>
      </c>
    </row>
    <row r="10" spans="1:17" ht="16.5" customHeight="1" x14ac:dyDescent="0.2">
      <c r="A10" s="23" t="s">
        <v>40</v>
      </c>
      <c r="B10" s="82">
        <f t="shared" si="0"/>
        <v>56</v>
      </c>
      <c r="C10" s="82">
        <f t="shared" si="1"/>
        <v>28</v>
      </c>
      <c r="D10" s="79">
        <v>25</v>
      </c>
      <c r="E10" s="79">
        <v>3</v>
      </c>
      <c r="F10" s="79"/>
      <c r="G10" s="82">
        <f t="shared" si="2"/>
        <v>25</v>
      </c>
      <c r="H10" s="78">
        <v>19</v>
      </c>
      <c r="I10" s="78">
        <v>6</v>
      </c>
      <c r="J10" s="23"/>
      <c r="K10" s="82">
        <f t="shared" si="3"/>
        <v>3</v>
      </c>
      <c r="L10" s="78">
        <v>3</v>
      </c>
      <c r="M10" s="78">
        <v>0</v>
      </c>
      <c r="O10" s="82" t="s">
        <v>374</v>
      </c>
      <c r="P10" s="78" t="s">
        <v>374</v>
      </c>
      <c r="Q10" s="215" t="s">
        <v>374</v>
      </c>
    </row>
    <row r="11" spans="1:17" ht="16.5" customHeight="1" x14ac:dyDescent="0.2">
      <c r="A11" s="23" t="s">
        <v>39</v>
      </c>
      <c r="B11" s="82">
        <f t="shared" si="0"/>
        <v>134</v>
      </c>
      <c r="C11" s="82">
        <f t="shared" si="1"/>
        <v>68</v>
      </c>
      <c r="D11" s="78">
        <v>57</v>
      </c>
      <c r="E11" s="78">
        <v>11</v>
      </c>
      <c r="F11" s="78"/>
      <c r="G11" s="82">
        <f t="shared" si="2"/>
        <v>53</v>
      </c>
      <c r="H11" s="78">
        <v>43</v>
      </c>
      <c r="I11" s="78">
        <v>10</v>
      </c>
      <c r="J11" s="23"/>
      <c r="K11" s="82">
        <f t="shared" si="3"/>
        <v>13</v>
      </c>
      <c r="L11" s="78">
        <v>12</v>
      </c>
      <c r="M11" s="78">
        <v>1</v>
      </c>
      <c r="O11" s="82" t="s">
        <v>374</v>
      </c>
      <c r="P11" s="78" t="s">
        <v>374</v>
      </c>
      <c r="Q11" s="215" t="s">
        <v>374</v>
      </c>
    </row>
    <row r="12" spans="1:17" ht="16.5" customHeight="1" x14ac:dyDescent="0.2">
      <c r="A12" s="23" t="s">
        <v>38</v>
      </c>
      <c r="B12" s="82">
        <f t="shared" si="0"/>
        <v>884</v>
      </c>
      <c r="C12" s="82">
        <f t="shared" ref="C12:C15" si="4">SUM(D12:E12)</f>
        <v>399</v>
      </c>
      <c r="D12" s="78">
        <v>301</v>
      </c>
      <c r="E12" s="78">
        <v>98</v>
      </c>
      <c r="F12" s="78"/>
      <c r="G12" s="82">
        <f t="shared" si="2"/>
        <v>397</v>
      </c>
      <c r="H12" s="78">
        <v>269</v>
      </c>
      <c r="I12" s="78">
        <v>128</v>
      </c>
      <c r="J12" s="23"/>
      <c r="K12" s="82">
        <f t="shared" si="3"/>
        <v>88</v>
      </c>
      <c r="L12" s="78">
        <v>55</v>
      </c>
      <c r="M12" s="78">
        <v>33</v>
      </c>
      <c r="O12" s="82" t="s">
        <v>374</v>
      </c>
      <c r="P12" s="78" t="s">
        <v>374</v>
      </c>
      <c r="Q12" s="215" t="s">
        <v>374</v>
      </c>
    </row>
    <row r="13" spans="1:17" ht="16.5" customHeight="1" x14ac:dyDescent="0.2">
      <c r="A13" s="23" t="s">
        <v>37</v>
      </c>
      <c r="B13" s="82">
        <f t="shared" si="0"/>
        <v>384</v>
      </c>
      <c r="C13" s="82">
        <f t="shared" si="4"/>
        <v>135</v>
      </c>
      <c r="D13" s="78">
        <v>101</v>
      </c>
      <c r="E13" s="78">
        <v>34</v>
      </c>
      <c r="F13" s="78"/>
      <c r="G13" s="82">
        <f t="shared" si="2"/>
        <v>184</v>
      </c>
      <c r="H13" s="78">
        <v>118</v>
      </c>
      <c r="I13" s="78">
        <v>66</v>
      </c>
      <c r="J13" s="23"/>
      <c r="K13" s="82">
        <f t="shared" si="3"/>
        <v>64</v>
      </c>
      <c r="L13" s="78">
        <v>45</v>
      </c>
      <c r="M13" s="78">
        <v>19</v>
      </c>
      <c r="O13" s="82">
        <f t="shared" ref="O13:O15" si="5">SUM(P13:Q13)</f>
        <v>1</v>
      </c>
      <c r="P13" s="78">
        <v>1</v>
      </c>
      <c r="Q13" s="215" t="s">
        <v>374</v>
      </c>
    </row>
    <row r="14" spans="1:17" ht="16.5" customHeight="1" x14ac:dyDescent="0.2">
      <c r="A14" s="23" t="s">
        <v>36</v>
      </c>
      <c r="B14" s="82">
        <f t="shared" si="0"/>
        <v>4174</v>
      </c>
      <c r="C14" s="82">
        <f t="shared" si="4"/>
        <v>1572</v>
      </c>
      <c r="D14" s="78">
        <v>1300</v>
      </c>
      <c r="E14" s="78">
        <v>272</v>
      </c>
      <c r="F14" s="78"/>
      <c r="G14" s="82">
        <f t="shared" si="2"/>
        <v>1944</v>
      </c>
      <c r="H14" s="78">
        <v>1447</v>
      </c>
      <c r="I14" s="78">
        <v>497</v>
      </c>
      <c r="J14" s="23"/>
      <c r="K14" s="82">
        <f t="shared" si="3"/>
        <v>653</v>
      </c>
      <c r="L14" s="78">
        <v>512</v>
      </c>
      <c r="M14" s="78">
        <v>141</v>
      </c>
      <c r="O14" s="82">
        <f t="shared" si="5"/>
        <v>5</v>
      </c>
      <c r="P14" s="78">
        <v>3</v>
      </c>
      <c r="Q14" s="78">
        <v>2</v>
      </c>
    </row>
    <row r="15" spans="1:17" ht="16.5" customHeight="1" thickBot="1" x14ac:dyDescent="0.25">
      <c r="A15" s="51" t="s">
        <v>16</v>
      </c>
      <c r="B15" s="83">
        <f t="shared" si="0"/>
        <v>3203</v>
      </c>
      <c r="C15" s="83">
        <f t="shared" si="4"/>
        <v>1227</v>
      </c>
      <c r="D15" s="80">
        <v>965</v>
      </c>
      <c r="E15" s="80">
        <v>262</v>
      </c>
      <c r="F15" s="80"/>
      <c r="G15" s="83">
        <f t="shared" si="2"/>
        <v>1463</v>
      </c>
      <c r="H15" s="80">
        <v>1043</v>
      </c>
      <c r="I15" s="80">
        <v>420</v>
      </c>
      <c r="J15" s="51"/>
      <c r="K15" s="83">
        <f t="shared" si="3"/>
        <v>505</v>
      </c>
      <c r="L15" s="80">
        <v>388</v>
      </c>
      <c r="M15" s="80">
        <v>117</v>
      </c>
      <c r="N15" s="80"/>
      <c r="O15" s="83">
        <f t="shared" si="5"/>
        <v>8</v>
      </c>
      <c r="P15" s="80">
        <v>7</v>
      </c>
      <c r="Q15" s="80">
        <v>1</v>
      </c>
    </row>
    <row r="16" spans="1:17" ht="16.5" customHeight="1" x14ac:dyDescent="0.2">
      <c r="B16" s="82"/>
    </row>
    <row r="20" spans="1:17" ht="13.5" thickBot="1" x14ac:dyDescent="0.25"/>
    <row r="21" spans="1:17" ht="18.75" customHeight="1" x14ac:dyDescent="0.2">
      <c r="A21" s="350" t="s">
        <v>377</v>
      </c>
      <c r="B21" s="350" t="s">
        <v>1</v>
      </c>
      <c r="C21" s="354" t="s">
        <v>291</v>
      </c>
      <c r="D21" s="354"/>
      <c r="E21" s="354"/>
      <c r="F21" s="354"/>
      <c r="G21" s="354"/>
      <c r="H21" s="354"/>
      <c r="I21" s="354"/>
      <c r="J21" s="354"/>
      <c r="K21" s="354"/>
      <c r="L21" s="354"/>
      <c r="M21" s="354"/>
      <c r="N21" s="354"/>
      <c r="O21" s="354"/>
      <c r="P21" s="354"/>
      <c r="Q21" s="354"/>
    </row>
    <row r="22" spans="1:17" ht="18.75" customHeight="1" x14ac:dyDescent="0.2">
      <c r="A22" s="355"/>
      <c r="B22" s="355"/>
      <c r="C22" s="357" t="s">
        <v>190</v>
      </c>
      <c r="D22" s="357"/>
      <c r="E22" s="357"/>
      <c r="F22" s="28"/>
      <c r="G22" s="357" t="s">
        <v>191</v>
      </c>
      <c r="H22" s="357"/>
      <c r="I22" s="357"/>
      <c r="J22" s="28"/>
      <c r="K22" s="357" t="s">
        <v>352</v>
      </c>
      <c r="L22" s="357"/>
      <c r="M22" s="357"/>
      <c r="N22" s="28"/>
      <c r="O22" s="357" t="s">
        <v>347</v>
      </c>
      <c r="P22" s="357"/>
      <c r="Q22" s="357"/>
    </row>
    <row r="23" spans="1:17" ht="18.75" customHeight="1" thickBot="1" x14ac:dyDescent="0.25">
      <c r="A23" s="351"/>
      <c r="B23" s="351"/>
      <c r="C23" s="47" t="s">
        <v>1</v>
      </c>
      <c r="D23" s="47" t="s">
        <v>8</v>
      </c>
      <c r="E23" s="47" t="s">
        <v>9</v>
      </c>
      <c r="F23" s="40"/>
      <c r="G23" s="47" t="s">
        <v>1</v>
      </c>
      <c r="H23" s="47" t="s">
        <v>8</v>
      </c>
      <c r="I23" s="47" t="s">
        <v>9</v>
      </c>
      <c r="J23" s="40"/>
      <c r="K23" s="47" t="s">
        <v>1</v>
      </c>
      <c r="L23" s="47" t="s">
        <v>8</v>
      </c>
      <c r="M23" s="47" t="s">
        <v>9</v>
      </c>
      <c r="N23" s="40"/>
      <c r="O23" s="47" t="s">
        <v>1</v>
      </c>
      <c r="P23" s="47" t="s">
        <v>8</v>
      </c>
      <c r="Q23" s="47" t="s">
        <v>9</v>
      </c>
    </row>
    <row r="24" spans="1:17" ht="15.75" customHeight="1" x14ac:dyDescent="0.2">
      <c r="A24" s="55" t="s">
        <v>1</v>
      </c>
      <c r="B24" s="316">
        <f>SUM(C24,G24,K24,O24)</f>
        <v>0.99988851727982164</v>
      </c>
      <c r="C24" s="208">
        <f>SUM(D24:E24)</f>
        <v>0.38874024526198436</v>
      </c>
      <c r="D24" s="202">
        <f>SUM(D25:D33)</f>
        <v>0.31215161649944256</v>
      </c>
      <c r="E24" s="202">
        <f>SUM(E25:F33)</f>
        <v>7.6588628762541799E-2</v>
      </c>
      <c r="F24" s="76"/>
      <c r="G24" s="208">
        <f>SUM(H24:I24)</f>
        <v>0.45886287625418065</v>
      </c>
      <c r="H24" s="202">
        <f>SUM(H25:H33)</f>
        <v>0.33177257525083614</v>
      </c>
      <c r="I24" s="202">
        <f>SUM(I25:I33)</f>
        <v>0.12709030100334448</v>
      </c>
      <c r="J24" s="55"/>
      <c r="K24" s="202">
        <f>SUM(L24:M24)</f>
        <v>0.15072463768115943</v>
      </c>
      <c r="L24" s="202">
        <f>SUM(L25:L33)</f>
        <v>0.11583054626532888</v>
      </c>
      <c r="M24" s="202">
        <f>SUM(M25:N33)</f>
        <v>3.4894091415830546E-2</v>
      </c>
      <c r="O24" s="202">
        <f>SUM(P24:Q24)</f>
        <v>1.560758082497213E-3</v>
      </c>
      <c r="P24" s="202">
        <f>SUM(P25:P33)</f>
        <v>1.2263099219620959E-3</v>
      </c>
      <c r="Q24" s="270">
        <f>SUM(Q25:R33)</f>
        <v>3.3444816053511709E-4</v>
      </c>
    </row>
    <row r="25" spans="1:17" ht="15.75" customHeight="1" x14ac:dyDescent="0.2">
      <c r="A25" s="23" t="s">
        <v>43</v>
      </c>
      <c r="B25" s="237">
        <f t="shared" ref="B25:B33" si="6">SUM(C25,G25,K25,O25)</f>
        <v>1.0813823857302118E-2</v>
      </c>
      <c r="C25" s="176">
        <f t="shared" ref="C25:C33" si="7">SUM(D25:E25)</f>
        <v>4.5707915273132662E-3</v>
      </c>
      <c r="D25" s="172">
        <f>D7/$B$6</f>
        <v>3.9018952062430325E-3</v>
      </c>
      <c r="E25" s="172">
        <f>E7/$B$6</f>
        <v>6.6889632107023408E-4</v>
      </c>
      <c r="F25" s="78"/>
      <c r="G25" s="176">
        <f t="shared" ref="G25:G33" si="8">SUM(H25:I25)</f>
        <v>4.1248606465997774E-3</v>
      </c>
      <c r="H25" s="172">
        <f>H7/$B$6</f>
        <v>3.1215161649944261E-3</v>
      </c>
      <c r="I25" s="172">
        <f>I7/$B$6</f>
        <v>1.0033444816053511E-3</v>
      </c>
      <c r="J25" s="23"/>
      <c r="K25" s="210">
        <f t="shared" ref="K25:K33" si="9">SUM(L25:M25)</f>
        <v>2.1181716833890744E-3</v>
      </c>
      <c r="L25" s="172">
        <f>L7/$B$6</f>
        <v>2.0066889632107021E-3</v>
      </c>
      <c r="M25" s="172">
        <f>M7/$B$6</f>
        <v>1.1148272017837236E-4</v>
      </c>
      <c r="O25" s="82" t="s">
        <v>374</v>
      </c>
      <c r="P25" s="78" t="s">
        <v>374</v>
      </c>
      <c r="Q25" s="215" t="s">
        <v>374</v>
      </c>
    </row>
    <row r="26" spans="1:17" ht="15.75" customHeight="1" x14ac:dyDescent="0.2">
      <c r="A26" s="23" t="s">
        <v>42</v>
      </c>
      <c r="B26" s="237">
        <f t="shared" si="6"/>
        <v>1.2263099219620957E-3</v>
      </c>
      <c r="C26" s="210">
        <f t="shared" si="7"/>
        <v>5.5741360089186175E-4</v>
      </c>
      <c r="D26" s="212">
        <f t="shared" ref="D26" si="10">D8/$B$6</f>
        <v>5.5741360089186175E-4</v>
      </c>
      <c r="E26" s="173" t="s">
        <v>374</v>
      </c>
      <c r="F26" s="78"/>
      <c r="G26" s="210">
        <f t="shared" si="8"/>
        <v>2.2296544035674471E-4</v>
      </c>
      <c r="H26" s="212">
        <f t="shared" ref="H26" si="11">H8/$B$6</f>
        <v>2.2296544035674471E-4</v>
      </c>
      <c r="I26" s="173" t="s">
        <v>374</v>
      </c>
      <c r="J26" s="23"/>
      <c r="K26" s="210">
        <f t="shared" si="9"/>
        <v>4.4593088071348942E-4</v>
      </c>
      <c r="L26" s="212">
        <f t="shared" ref="L26:L27" si="12">L8/$B$6</f>
        <v>4.4593088071348942E-4</v>
      </c>
      <c r="M26" s="173" t="s">
        <v>374</v>
      </c>
      <c r="O26" s="82" t="s">
        <v>374</v>
      </c>
      <c r="P26" s="78" t="s">
        <v>374</v>
      </c>
      <c r="Q26" s="215" t="s">
        <v>374</v>
      </c>
    </row>
    <row r="27" spans="1:17" ht="15.75" customHeight="1" x14ac:dyDescent="0.2">
      <c r="A27" s="23" t="s">
        <v>41</v>
      </c>
      <c r="B27" s="237">
        <f t="shared" si="6"/>
        <v>3.0100334448160538E-3</v>
      </c>
      <c r="C27" s="176">
        <f t="shared" si="7"/>
        <v>1.3377926421404684E-3</v>
      </c>
      <c r="D27" s="172">
        <f t="shared" ref="D27:E27" si="13">D9/$B$6</f>
        <v>1.2263099219620959E-3</v>
      </c>
      <c r="E27" s="212">
        <f t="shared" si="13"/>
        <v>1.1148272017837236E-4</v>
      </c>
      <c r="F27" s="78"/>
      <c r="G27" s="176">
        <f t="shared" si="8"/>
        <v>1.2263099219620959E-3</v>
      </c>
      <c r="H27" s="172">
        <f t="shared" ref="H27:I27" si="14">H9/$B$6</f>
        <v>7.8037904124860652E-4</v>
      </c>
      <c r="I27" s="212">
        <f t="shared" si="14"/>
        <v>4.4593088071348942E-4</v>
      </c>
      <c r="J27" s="23"/>
      <c r="K27" s="210">
        <f t="shared" si="9"/>
        <v>4.4593088071348942E-4</v>
      </c>
      <c r="L27" s="212">
        <f t="shared" si="12"/>
        <v>2.2296544035674471E-4</v>
      </c>
      <c r="M27" s="212">
        <f t="shared" ref="M27" si="15">M9/$B$6</f>
        <v>2.2296544035674471E-4</v>
      </c>
      <c r="O27" s="82" t="s">
        <v>374</v>
      </c>
      <c r="P27" s="78" t="s">
        <v>374</v>
      </c>
      <c r="Q27" s="215" t="s">
        <v>374</v>
      </c>
    </row>
    <row r="28" spans="1:17" ht="15.75" customHeight="1" x14ac:dyDescent="0.2">
      <c r="A28" s="23" t="s">
        <v>40</v>
      </c>
      <c r="B28" s="237">
        <f t="shared" si="6"/>
        <v>6.2430323299888521E-3</v>
      </c>
      <c r="C28" s="176">
        <f t="shared" si="7"/>
        <v>3.1215161649944261E-3</v>
      </c>
      <c r="D28" s="172">
        <f t="shared" ref="D28:E28" si="16">D10/$B$6</f>
        <v>2.787068004459309E-3</v>
      </c>
      <c r="E28" s="212">
        <f t="shared" si="16"/>
        <v>3.3444816053511704E-4</v>
      </c>
      <c r="F28" s="79"/>
      <c r="G28" s="176">
        <f t="shared" si="8"/>
        <v>2.787068004459309E-3</v>
      </c>
      <c r="H28" s="172">
        <f t="shared" ref="H28:I28" si="17">H10/$B$6</f>
        <v>2.1181716833890748E-3</v>
      </c>
      <c r="I28" s="212">
        <f t="shared" si="17"/>
        <v>6.6889632107023408E-4</v>
      </c>
      <c r="J28" s="23"/>
      <c r="K28" s="176">
        <f t="shared" si="9"/>
        <v>3.3444816053511704E-4</v>
      </c>
      <c r="L28" s="212">
        <f t="shared" ref="L28:M28" si="18">L10/$B$6</f>
        <v>3.3444816053511704E-4</v>
      </c>
      <c r="M28" s="212">
        <f t="shared" si="18"/>
        <v>0</v>
      </c>
      <c r="O28" s="82" t="s">
        <v>374</v>
      </c>
      <c r="P28" s="78" t="s">
        <v>374</v>
      </c>
      <c r="Q28" s="215" t="s">
        <v>374</v>
      </c>
    </row>
    <row r="29" spans="1:17" ht="15.75" customHeight="1" x14ac:dyDescent="0.2">
      <c r="A29" s="23" t="s">
        <v>39</v>
      </c>
      <c r="B29" s="237">
        <f t="shared" si="6"/>
        <v>1.4827201783723524E-2</v>
      </c>
      <c r="C29" s="176">
        <f t="shared" si="7"/>
        <v>7.5808249721293205E-3</v>
      </c>
      <c r="D29" s="172">
        <f t="shared" ref="D29:E29" si="19">D11/$B$6</f>
        <v>6.3545150501672244E-3</v>
      </c>
      <c r="E29" s="172">
        <f t="shared" si="19"/>
        <v>1.2263099219620959E-3</v>
      </c>
      <c r="F29" s="78"/>
      <c r="G29" s="176">
        <f t="shared" si="8"/>
        <v>5.9085841694537355E-3</v>
      </c>
      <c r="H29" s="172">
        <f t="shared" ref="H29:I29" si="20">H11/$B$6</f>
        <v>4.7937569676700115E-3</v>
      </c>
      <c r="I29" s="172">
        <f t="shared" si="20"/>
        <v>1.1148272017837235E-3</v>
      </c>
      <c r="J29" s="23"/>
      <c r="K29" s="176">
        <f t="shared" si="9"/>
        <v>1.3377926421404682E-3</v>
      </c>
      <c r="L29" s="172">
        <f t="shared" ref="L29" si="21">L11/$B$6</f>
        <v>1.3377926421404682E-3</v>
      </c>
      <c r="M29" s="173" t="s">
        <v>374</v>
      </c>
      <c r="O29" s="82" t="s">
        <v>374</v>
      </c>
      <c r="P29" s="78" t="s">
        <v>374</v>
      </c>
      <c r="Q29" s="215" t="s">
        <v>374</v>
      </c>
    </row>
    <row r="30" spans="1:17" ht="15.75" customHeight="1" x14ac:dyDescent="0.2">
      <c r="A30" s="23" t="s">
        <v>38</v>
      </c>
      <c r="B30" s="237">
        <f t="shared" si="6"/>
        <v>9.855072463768115E-2</v>
      </c>
      <c r="C30" s="176">
        <f t="shared" si="7"/>
        <v>4.4481605351170565E-2</v>
      </c>
      <c r="D30" s="172">
        <f t="shared" ref="D30:E30" si="22">D12/$B$6</f>
        <v>3.3556298773690076E-2</v>
      </c>
      <c r="E30" s="172">
        <f t="shared" si="22"/>
        <v>1.092530657748049E-2</v>
      </c>
      <c r="F30" s="78"/>
      <c r="G30" s="176">
        <f t="shared" si="8"/>
        <v>4.4258639910813823E-2</v>
      </c>
      <c r="H30" s="172">
        <f t="shared" ref="H30:I30" si="23">H12/$B$6</f>
        <v>2.9988851727982161E-2</v>
      </c>
      <c r="I30" s="172">
        <f t="shared" si="23"/>
        <v>1.4269788182831662E-2</v>
      </c>
      <c r="J30" s="23"/>
      <c r="K30" s="176">
        <f t="shared" si="9"/>
        <v>9.8104793756967658E-3</v>
      </c>
      <c r="L30" s="172">
        <f t="shared" ref="L30:M30" si="24">L12/$B$6</f>
        <v>6.131549609810479E-3</v>
      </c>
      <c r="M30" s="172">
        <f t="shared" si="24"/>
        <v>3.6789297658862876E-3</v>
      </c>
      <c r="O30" s="82" t="s">
        <v>374</v>
      </c>
      <c r="P30" s="78" t="s">
        <v>374</v>
      </c>
      <c r="Q30" s="215" t="s">
        <v>374</v>
      </c>
    </row>
    <row r="31" spans="1:17" ht="15.75" customHeight="1" x14ac:dyDescent="0.2">
      <c r="A31" s="23" t="s">
        <v>37</v>
      </c>
      <c r="B31" s="237">
        <f t="shared" si="6"/>
        <v>4.2809364548494981E-2</v>
      </c>
      <c r="C31" s="176">
        <f t="shared" si="7"/>
        <v>1.5050167224080268E-2</v>
      </c>
      <c r="D31" s="172">
        <f t="shared" ref="D31:E31" si="25">D13/$B$6</f>
        <v>1.1259754738015607E-2</v>
      </c>
      <c r="E31" s="172">
        <f t="shared" si="25"/>
        <v>3.7904124860646598E-3</v>
      </c>
      <c r="F31" s="78"/>
      <c r="G31" s="176">
        <f t="shared" si="8"/>
        <v>2.0512820512820513E-2</v>
      </c>
      <c r="H31" s="172">
        <f t="shared" ref="H31:I31" si="26">H13/$B$6</f>
        <v>1.3154960981047938E-2</v>
      </c>
      <c r="I31" s="172">
        <f t="shared" si="26"/>
        <v>7.3578595317725752E-3</v>
      </c>
      <c r="J31" s="23"/>
      <c r="K31" s="176">
        <f t="shared" si="9"/>
        <v>7.1348940914158308E-3</v>
      </c>
      <c r="L31" s="172">
        <f t="shared" ref="L31:M31" si="27">L13/$B$6</f>
        <v>5.016722408026756E-3</v>
      </c>
      <c r="M31" s="172">
        <f t="shared" si="27"/>
        <v>2.1181716833890748E-3</v>
      </c>
      <c r="O31" s="210">
        <f t="shared" ref="O31:O33" si="28">SUM(P31:Q31)</f>
        <v>1.1148272017837236E-4</v>
      </c>
      <c r="P31" s="212">
        <f>P13/$B$6</f>
        <v>1.1148272017837236E-4</v>
      </c>
      <c r="Q31" s="173" t="s">
        <v>374</v>
      </c>
    </row>
    <row r="32" spans="1:17" ht="15.75" customHeight="1" x14ac:dyDescent="0.2">
      <c r="A32" s="23" t="s">
        <v>36</v>
      </c>
      <c r="B32" s="209">
        <f t="shared" si="6"/>
        <v>0.46532887402452616</v>
      </c>
      <c r="C32" s="209">
        <f t="shared" si="7"/>
        <v>0.17525083612040135</v>
      </c>
      <c r="D32" s="172">
        <f t="shared" ref="D32:E32" si="29">D14/$B$6</f>
        <v>0.14492753623188406</v>
      </c>
      <c r="E32" s="172">
        <f t="shared" si="29"/>
        <v>3.0323299888517279E-2</v>
      </c>
      <c r="F32" s="78"/>
      <c r="G32" s="209">
        <f t="shared" si="8"/>
        <v>0.21672240802675585</v>
      </c>
      <c r="H32" s="172">
        <f t="shared" ref="H32:I32" si="30">H14/$B$6</f>
        <v>0.1613154960981048</v>
      </c>
      <c r="I32" s="172">
        <f t="shared" si="30"/>
        <v>5.5406911928651062E-2</v>
      </c>
      <c r="J32" s="23"/>
      <c r="K32" s="176">
        <f t="shared" si="9"/>
        <v>7.2798216276477146E-2</v>
      </c>
      <c r="L32" s="172">
        <f t="shared" ref="L32:M32" si="31">L14/$B$6</f>
        <v>5.7079152731326646E-2</v>
      </c>
      <c r="M32" s="172">
        <f t="shared" si="31"/>
        <v>1.5719063545150503E-2</v>
      </c>
      <c r="O32" s="176">
        <f t="shared" si="28"/>
        <v>5.5741360089186175E-4</v>
      </c>
      <c r="P32" s="212">
        <f t="shared" ref="P32:Q32" si="32">P14/$B$6</f>
        <v>3.3444816053511704E-4</v>
      </c>
      <c r="Q32" s="212">
        <f t="shared" si="32"/>
        <v>2.2296544035674471E-4</v>
      </c>
    </row>
    <row r="33" spans="1:17" ht="15.75" customHeight="1" thickBot="1" x14ac:dyDescent="0.25">
      <c r="A33" s="51" t="s">
        <v>16</v>
      </c>
      <c r="B33" s="317">
        <f t="shared" si="6"/>
        <v>0.35707915273132657</v>
      </c>
      <c r="C33" s="177">
        <f t="shared" si="7"/>
        <v>0.13678929765886286</v>
      </c>
      <c r="D33" s="174">
        <f t="shared" ref="D33:E33" si="33">D15/$B$6</f>
        <v>0.10758082497212931</v>
      </c>
      <c r="E33" s="174">
        <f t="shared" si="33"/>
        <v>2.9208472686733555E-2</v>
      </c>
      <c r="F33" s="80"/>
      <c r="G33" s="177">
        <f t="shared" si="8"/>
        <v>0.16309921962095875</v>
      </c>
      <c r="H33" s="174">
        <f t="shared" ref="H33:I33" si="34">H15/$B$6</f>
        <v>0.11627647714604236</v>
      </c>
      <c r="I33" s="174">
        <f t="shared" si="34"/>
        <v>4.6822742474916385E-2</v>
      </c>
      <c r="J33" s="51"/>
      <c r="K33" s="177">
        <f t="shared" si="9"/>
        <v>5.629877369007804E-2</v>
      </c>
      <c r="L33" s="174">
        <f t="shared" ref="L33:M33" si="35">L15/$B$6</f>
        <v>4.3255295429208473E-2</v>
      </c>
      <c r="M33" s="174">
        <f t="shared" si="35"/>
        <v>1.3043478260869565E-2</v>
      </c>
      <c r="N33" s="80"/>
      <c r="O33" s="177">
        <f t="shared" si="28"/>
        <v>8.9186176142697885E-4</v>
      </c>
      <c r="P33" s="174">
        <f t="shared" ref="P33:Q33" si="36">P15/$B$6</f>
        <v>7.8037904124860652E-4</v>
      </c>
      <c r="Q33" s="228">
        <f t="shared" si="36"/>
        <v>1.1148272017837236E-4</v>
      </c>
    </row>
  </sheetData>
  <mergeCells count="14">
    <mergeCell ref="A3:A5"/>
    <mergeCell ref="B3:B5"/>
    <mergeCell ref="C4:E4"/>
    <mergeCell ref="G4:I4"/>
    <mergeCell ref="K4:M4"/>
    <mergeCell ref="C3:Q3"/>
    <mergeCell ref="O4:Q4"/>
    <mergeCell ref="A21:A23"/>
    <mergeCell ref="B21:B23"/>
    <mergeCell ref="C21:Q21"/>
    <mergeCell ref="C22:E22"/>
    <mergeCell ref="G22:I22"/>
    <mergeCell ref="K22:M22"/>
    <mergeCell ref="O22:Q22"/>
  </mergeCells>
  <pageMargins left="0.7" right="0.7" top="0.75" bottom="0.75" header="0.3" footer="0.3"/>
  <pageSetup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>
    <tabColor theme="9" tint="0.39997558519241921"/>
  </sheetPr>
  <dimension ref="A1:E34"/>
  <sheetViews>
    <sheetView showGridLines="0" zoomScaleNormal="100" workbookViewId="0"/>
  </sheetViews>
  <sheetFormatPr baseColWidth="10" defaultRowHeight="12.75" x14ac:dyDescent="0.2"/>
  <cols>
    <col min="1" max="1" width="58.7109375" style="1" customWidth="1"/>
    <col min="2" max="4" width="17" style="2" customWidth="1"/>
    <col min="5" max="6" width="11.42578125" style="1"/>
    <col min="7" max="7" width="11.42578125" style="1" customWidth="1"/>
    <col min="8" max="16384" width="11.42578125" style="1"/>
  </cols>
  <sheetData>
    <row r="1" spans="1:5" ht="16.5" x14ac:dyDescent="0.2">
      <c r="A1" s="3" t="s">
        <v>329</v>
      </c>
      <c r="B1" s="3"/>
      <c r="C1" s="3"/>
      <c r="D1" s="17" t="s">
        <v>213</v>
      </c>
    </row>
    <row r="2" spans="1:5" ht="13.5" thickBot="1" x14ac:dyDescent="0.25">
      <c r="A2" s="6">
        <v>2014</v>
      </c>
      <c r="B2" s="8"/>
      <c r="C2" s="8"/>
      <c r="D2" s="8"/>
    </row>
    <row r="3" spans="1:5" ht="21.75" customHeight="1" x14ac:dyDescent="0.2">
      <c r="A3" s="350" t="s">
        <v>298</v>
      </c>
      <c r="B3" s="358" t="s">
        <v>202</v>
      </c>
      <c r="C3" s="358"/>
      <c r="D3" s="358"/>
    </row>
    <row r="4" spans="1:5" ht="19.5" customHeight="1" thickBot="1" x14ac:dyDescent="0.25">
      <c r="A4" s="351"/>
      <c r="B4" s="37" t="s">
        <v>1</v>
      </c>
      <c r="C4" s="37" t="s">
        <v>8</v>
      </c>
      <c r="D4" s="37" t="s">
        <v>9</v>
      </c>
    </row>
    <row r="5" spans="1:5" ht="19.5" customHeight="1" x14ac:dyDescent="0.2">
      <c r="A5" s="345" t="s">
        <v>1</v>
      </c>
      <c r="B5" s="122">
        <f>SUM(B6:B7,B16)</f>
        <v>8970</v>
      </c>
      <c r="C5" s="122">
        <f t="shared" ref="C5:D5" si="0">SUM(C6:C7,C16)</f>
        <v>6826</v>
      </c>
      <c r="D5" s="122">
        <f t="shared" si="0"/>
        <v>2144</v>
      </c>
    </row>
    <row r="6" spans="1:5" ht="19.5" customHeight="1" x14ac:dyDescent="0.2">
      <c r="A6" s="345" t="s">
        <v>7</v>
      </c>
      <c r="B6" s="122">
        <f t="shared" ref="B6:B16" si="1">SUM(C6:D6)</f>
        <v>3292</v>
      </c>
      <c r="C6" s="122">
        <v>2568</v>
      </c>
      <c r="D6" s="122">
        <v>724</v>
      </c>
    </row>
    <row r="7" spans="1:5" ht="19.5" customHeight="1" x14ac:dyDescent="0.2">
      <c r="A7" s="345" t="s">
        <v>6</v>
      </c>
      <c r="B7" s="122">
        <f t="shared" si="1"/>
        <v>5664</v>
      </c>
      <c r="C7" s="122">
        <v>4247</v>
      </c>
      <c r="D7" s="122">
        <v>1417</v>
      </c>
    </row>
    <row r="8" spans="1:5" ht="15.75" customHeight="1" x14ac:dyDescent="0.2">
      <c r="A8" s="23" t="s">
        <v>194</v>
      </c>
      <c r="B8" s="122">
        <f t="shared" si="1"/>
        <v>4518</v>
      </c>
      <c r="C8" s="10">
        <v>3451</v>
      </c>
      <c r="D8" s="10">
        <v>1067</v>
      </c>
      <c r="E8" s="318"/>
    </row>
    <row r="9" spans="1:5" ht="15.75" customHeight="1" x14ac:dyDescent="0.2">
      <c r="A9" s="23" t="s">
        <v>195</v>
      </c>
      <c r="B9" s="122">
        <f t="shared" si="1"/>
        <v>246</v>
      </c>
      <c r="C9" s="10">
        <v>178</v>
      </c>
      <c r="D9" s="10">
        <v>68</v>
      </c>
      <c r="E9" s="109"/>
    </row>
    <row r="10" spans="1:5" ht="28.5" customHeight="1" x14ac:dyDescent="0.2">
      <c r="A10" s="23" t="s">
        <v>196</v>
      </c>
      <c r="B10" s="122">
        <f t="shared" si="1"/>
        <v>1360</v>
      </c>
      <c r="C10" s="10">
        <v>1004</v>
      </c>
      <c r="D10" s="10">
        <v>356</v>
      </c>
      <c r="E10" s="109"/>
    </row>
    <row r="11" spans="1:5" ht="15.75" customHeight="1" x14ac:dyDescent="0.2">
      <c r="A11" s="23" t="s">
        <v>197</v>
      </c>
      <c r="B11" s="122">
        <f t="shared" si="1"/>
        <v>968</v>
      </c>
      <c r="C11" s="10">
        <v>808</v>
      </c>
      <c r="D11" s="10">
        <v>160</v>
      </c>
      <c r="E11" s="109"/>
    </row>
    <row r="12" spans="1:5" ht="15.75" customHeight="1" x14ac:dyDescent="0.2">
      <c r="A12" s="23" t="s">
        <v>198</v>
      </c>
      <c r="B12" s="122">
        <f t="shared" si="1"/>
        <v>333</v>
      </c>
      <c r="C12" s="10">
        <v>152</v>
      </c>
      <c r="D12" s="10">
        <v>181</v>
      </c>
      <c r="E12" s="109"/>
    </row>
    <row r="13" spans="1:5" ht="15.75" customHeight="1" x14ac:dyDescent="0.2">
      <c r="A13" s="23" t="s">
        <v>199</v>
      </c>
      <c r="B13" s="122">
        <f t="shared" si="1"/>
        <v>537</v>
      </c>
      <c r="C13" s="10">
        <v>325</v>
      </c>
      <c r="D13" s="10">
        <v>212</v>
      </c>
      <c r="E13" s="109"/>
    </row>
    <row r="14" spans="1:5" ht="30" customHeight="1" x14ac:dyDescent="0.2">
      <c r="A14" s="23" t="s">
        <v>200</v>
      </c>
      <c r="B14" s="122">
        <f>SUM(C14:D14)</f>
        <v>768</v>
      </c>
      <c r="C14" s="10">
        <v>416</v>
      </c>
      <c r="D14" s="10">
        <v>352</v>
      </c>
      <c r="E14" s="109"/>
    </row>
    <row r="15" spans="1:5" ht="18" customHeight="1" x14ac:dyDescent="0.2">
      <c r="A15" s="23" t="s">
        <v>201</v>
      </c>
      <c r="B15" s="122">
        <f t="shared" ref="B15" si="2">SUM(C15:D15)</f>
        <v>378</v>
      </c>
      <c r="C15" s="10">
        <v>254</v>
      </c>
      <c r="D15" s="10">
        <v>124</v>
      </c>
      <c r="E15" s="109"/>
    </row>
    <row r="16" spans="1:5" ht="19.5" customHeight="1" thickBot="1" x14ac:dyDescent="0.25">
      <c r="A16" s="346" t="s">
        <v>347</v>
      </c>
      <c r="B16" s="123">
        <f t="shared" si="1"/>
        <v>14</v>
      </c>
      <c r="C16" s="57">
        <v>11</v>
      </c>
      <c r="D16" s="57">
        <v>3</v>
      </c>
      <c r="E16" s="109"/>
    </row>
    <row r="20" spans="1:4" ht="13.5" thickBot="1" x14ac:dyDescent="0.25"/>
    <row r="21" spans="1:4" ht="19.5" customHeight="1" x14ac:dyDescent="0.2">
      <c r="A21" s="350" t="s">
        <v>298</v>
      </c>
      <c r="B21" s="358" t="s">
        <v>202</v>
      </c>
      <c r="C21" s="358"/>
      <c r="D21" s="358"/>
    </row>
    <row r="22" spans="1:4" ht="19.5" customHeight="1" thickBot="1" x14ac:dyDescent="0.25">
      <c r="A22" s="351"/>
      <c r="B22" s="164" t="s">
        <v>1</v>
      </c>
      <c r="C22" s="164" t="s">
        <v>8</v>
      </c>
      <c r="D22" s="164" t="s">
        <v>9</v>
      </c>
    </row>
    <row r="23" spans="1:4" ht="18.75" customHeight="1" x14ac:dyDescent="0.2">
      <c r="A23" s="345" t="s">
        <v>1</v>
      </c>
      <c r="B23" s="178">
        <f>SUM(B24:B25,B34)</f>
        <v>1</v>
      </c>
      <c r="C23" s="178">
        <f t="shared" ref="C23" si="3">SUM(C24:C25,C34)</f>
        <v>0.7609810479375696</v>
      </c>
      <c r="D23" s="178">
        <f t="shared" ref="D23" si="4">SUM(D24:D25,D34)</f>
        <v>0.23901895206243035</v>
      </c>
    </row>
    <row r="24" spans="1:4" ht="18.75" customHeight="1" x14ac:dyDescent="0.2">
      <c r="A24" s="345" t="s">
        <v>7</v>
      </c>
      <c r="B24" s="178">
        <f t="shared" ref="B24:B31" si="5">SUM(C24:D24)</f>
        <v>0.36700111482720177</v>
      </c>
      <c r="C24" s="178">
        <f>C6/$B$5</f>
        <v>0.28628762541806019</v>
      </c>
      <c r="D24" s="178">
        <f>D6/$B$5</f>
        <v>8.0713489409141581E-2</v>
      </c>
    </row>
    <row r="25" spans="1:4" ht="29.25" customHeight="1" x14ac:dyDescent="0.2">
      <c r="A25" s="345" t="s">
        <v>6</v>
      </c>
      <c r="B25" s="197">
        <f t="shared" si="5"/>
        <v>0.631438127090301</v>
      </c>
      <c r="C25" s="197">
        <f t="shared" ref="C25:D25" si="6">C7/$B$5</f>
        <v>0.47346711259754737</v>
      </c>
      <c r="D25" s="197">
        <f t="shared" si="6"/>
        <v>0.15797101449275364</v>
      </c>
    </row>
    <row r="26" spans="1:4" ht="18.75" customHeight="1" x14ac:dyDescent="0.2">
      <c r="A26" s="23" t="s">
        <v>194</v>
      </c>
      <c r="B26" s="197">
        <f t="shared" si="5"/>
        <v>0.50367892976588635</v>
      </c>
      <c r="C26" s="179">
        <f t="shared" ref="C26:D26" si="7">C8/$B$5</f>
        <v>0.38472686733556299</v>
      </c>
      <c r="D26" s="179">
        <f t="shared" si="7"/>
        <v>0.1189520624303233</v>
      </c>
    </row>
    <row r="27" spans="1:4" ht="18.75" customHeight="1" x14ac:dyDescent="0.2">
      <c r="A27" s="23" t="s">
        <v>195</v>
      </c>
      <c r="B27" s="178">
        <f t="shared" si="5"/>
        <v>2.7424749163879596E-2</v>
      </c>
      <c r="C27" s="179">
        <f t="shared" ref="C27:D27" si="8">C9/$B$5</f>
        <v>1.9843924191750278E-2</v>
      </c>
      <c r="D27" s="179">
        <f t="shared" si="8"/>
        <v>7.5808249721293196E-3</v>
      </c>
    </row>
    <row r="28" spans="1:4" ht="25.5" x14ac:dyDescent="0.2">
      <c r="A28" s="23" t="s">
        <v>196</v>
      </c>
      <c r="B28" s="197">
        <f t="shared" si="5"/>
        <v>0.1516164994425864</v>
      </c>
      <c r="C28" s="179">
        <f t="shared" ref="C28:D28" si="9">C10/$B$5</f>
        <v>0.11192865105908584</v>
      </c>
      <c r="D28" s="179">
        <f t="shared" si="9"/>
        <v>3.9687848383500555E-2</v>
      </c>
    </row>
    <row r="29" spans="1:4" ht="23.25" customHeight="1" x14ac:dyDescent="0.2">
      <c r="A29" s="23" t="s">
        <v>197</v>
      </c>
      <c r="B29" s="197">
        <f t="shared" si="5"/>
        <v>0.10791527313266444</v>
      </c>
      <c r="C29" s="179">
        <f t="shared" ref="C29:D29" si="10">C11/$B$5</f>
        <v>9.0078037904124858E-2</v>
      </c>
      <c r="D29" s="179">
        <f t="shared" si="10"/>
        <v>1.7837235228539576E-2</v>
      </c>
    </row>
    <row r="30" spans="1:4" ht="18.75" customHeight="1" x14ac:dyDescent="0.2">
      <c r="A30" s="23" t="s">
        <v>198</v>
      </c>
      <c r="B30" s="178">
        <f t="shared" si="5"/>
        <v>3.7123745819397994E-2</v>
      </c>
      <c r="C30" s="179">
        <f t="shared" ref="C30:D30" si="11">C12/$B$5</f>
        <v>1.6945373467112598E-2</v>
      </c>
      <c r="D30" s="179">
        <f t="shared" si="11"/>
        <v>2.0178372352285395E-2</v>
      </c>
    </row>
    <row r="31" spans="1:4" x14ac:dyDescent="0.2">
      <c r="A31" s="23" t="s">
        <v>199</v>
      </c>
      <c r="B31" s="178">
        <f t="shared" si="5"/>
        <v>5.9866220735785958E-2</v>
      </c>
      <c r="C31" s="179">
        <f t="shared" ref="C31:D31" si="12">C13/$B$5</f>
        <v>3.6231884057971016E-2</v>
      </c>
      <c r="D31" s="179">
        <f t="shared" si="12"/>
        <v>2.3634336677814938E-2</v>
      </c>
    </row>
    <row r="32" spans="1:4" ht="25.5" x14ac:dyDescent="0.2">
      <c r="A32" s="23" t="s">
        <v>200</v>
      </c>
      <c r="B32" s="178">
        <f>SUM(C32:D32)</f>
        <v>8.5618729096989976E-2</v>
      </c>
      <c r="C32" s="179">
        <f t="shared" ref="C32:D32" si="13">C14/$B$5</f>
        <v>4.6376811594202899E-2</v>
      </c>
      <c r="D32" s="179">
        <f t="shared" si="13"/>
        <v>3.924191750278707E-2</v>
      </c>
    </row>
    <row r="33" spans="1:4" x14ac:dyDescent="0.2">
      <c r="A33" s="23" t="s">
        <v>201</v>
      </c>
      <c r="B33" s="178">
        <f t="shared" ref="B33:B34" si="14">SUM(C33:D33)</f>
        <v>4.2140468227424746E-2</v>
      </c>
      <c r="C33" s="179">
        <f t="shared" ref="C33:D33" si="15">C15/$B$5</f>
        <v>2.8316610925306577E-2</v>
      </c>
      <c r="D33" s="179">
        <f t="shared" si="15"/>
        <v>1.3823857302118171E-2</v>
      </c>
    </row>
    <row r="34" spans="1:4" ht="13.5" thickBot="1" x14ac:dyDescent="0.25">
      <c r="A34" s="346" t="s">
        <v>347</v>
      </c>
      <c r="B34" s="181">
        <f t="shared" si="14"/>
        <v>1.560758082497213E-3</v>
      </c>
      <c r="C34" s="183">
        <f t="shared" ref="C34:D34" si="16">C16/$B$5</f>
        <v>1.2263099219620959E-3</v>
      </c>
      <c r="D34" s="183">
        <f t="shared" si="16"/>
        <v>3.3444816053511704E-4</v>
      </c>
    </row>
  </sheetData>
  <mergeCells count="4">
    <mergeCell ref="A3:A4"/>
    <mergeCell ref="B3:D3"/>
    <mergeCell ref="A21:A22"/>
    <mergeCell ref="B21:D21"/>
  </mergeCells>
  <pageMargins left="0.7" right="0.7" top="0.75" bottom="0.75" header="0.3" footer="0.3"/>
  <pageSetup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>
    <tabColor theme="9" tint="0.39997558519241921"/>
  </sheetPr>
  <dimension ref="A1:P24"/>
  <sheetViews>
    <sheetView showGridLines="0" zoomScaleNormal="100" workbookViewId="0"/>
  </sheetViews>
  <sheetFormatPr baseColWidth="10" defaultRowHeight="12.75" x14ac:dyDescent="0.2"/>
  <cols>
    <col min="1" max="1" width="38" style="7" customWidth="1"/>
    <col min="2" max="2" width="13.140625" style="7" customWidth="1"/>
    <col min="3" max="5" width="11.28515625" style="8" customWidth="1"/>
    <col min="6" max="6" width="0.5703125" style="8" customWidth="1"/>
    <col min="7" max="9" width="11.28515625" style="8" customWidth="1"/>
    <col min="10" max="10" width="0.5703125" style="8" customWidth="1"/>
    <col min="11" max="13" width="11.28515625" style="8" customWidth="1"/>
    <col min="14" max="14" width="0.5703125" style="8" customWidth="1"/>
    <col min="15" max="15" width="11.28515625" style="8" customWidth="1"/>
    <col min="16" max="16384" width="11.42578125" style="7"/>
  </cols>
  <sheetData>
    <row r="1" spans="1:16" ht="16.5" x14ac:dyDescent="0.2">
      <c r="A1" s="3" t="s">
        <v>330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17" t="s">
        <v>212</v>
      </c>
    </row>
    <row r="2" spans="1:16" ht="13.5" thickBot="1" x14ac:dyDescent="0.25">
      <c r="A2" s="6">
        <v>2014</v>
      </c>
      <c r="B2" s="6"/>
    </row>
    <row r="3" spans="1:16" ht="21.75" customHeight="1" x14ac:dyDescent="0.2">
      <c r="A3" s="364" t="s">
        <v>299</v>
      </c>
      <c r="B3" s="350" t="s">
        <v>1</v>
      </c>
      <c r="C3" s="350" t="s">
        <v>289</v>
      </c>
      <c r="D3" s="350"/>
      <c r="E3" s="350"/>
      <c r="F3" s="358"/>
      <c r="G3" s="358"/>
      <c r="H3" s="358"/>
      <c r="I3" s="358"/>
      <c r="J3" s="358"/>
      <c r="K3" s="358"/>
      <c r="L3" s="358"/>
      <c r="M3" s="358"/>
      <c r="N3" s="358"/>
      <c r="O3" s="358"/>
    </row>
    <row r="4" spans="1:16" ht="18.75" customHeight="1" x14ac:dyDescent="0.2">
      <c r="A4" s="365"/>
      <c r="B4" s="355"/>
      <c r="C4" s="357" t="s">
        <v>203</v>
      </c>
      <c r="D4" s="357"/>
      <c r="E4" s="357"/>
      <c r="F4" s="29"/>
      <c r="G4" s="357" t="s">
        <v>205</v>
      </c>
      <c r="H4" s="357"/>
      <c r="I4" s="357"/>
      <c r="J4" s="29"/>
      <c r="K4" s="357" t="s">
        <v>204</v>
      </c>
      <c r="L4" s="357"/>
      <c r="M4" s="357"/>
      <c r="N4" s="29"/>
      <c r="O4" s="367" t="s">
        <v>347</v>
      </c>
    </row>
    <row r="5" spans="1:16" ht="15.75" customHeight="1" thickBot="1" x14ac:dyDescent="0.25">
      <c r="A5" s="366"/>
      <c r="B5" s="351"/>
      <c r="C5" s="94" t="s">
        <v>1</v>
      </c>
      <c r="D5" s="37" t="s">
        <v>8</v>
      </c>
      <c r="E5" s="37" t="s">
        <v>9</v>
      </c>
      <c r="F5" s="40"/>
      <c r="G5" s="94" t="s">
        <v>1</v>
      </c>
      <c r="H5" s="94" t="s">
        <v>8</v>
      </c>
      <c r="I5" s="94" t="s">
        <v>9</v>
      </c>
      <c r="J5" s="40"/>
      <c r="K5" s="94" t="s">
        <v>1</v>
      </c>
      <c r="L5" s="94" t="s">
        <v>8</v>
      </c>
      <c r="M5" s="94" t="s">
        <v>9</v>
      </c>
      <c r="N5" s="40"/>
      <c r="O5" s="351"/>
    </row>
    <row r="6" spans="1:16" ht="30" customHeight="1" x14ac:dyDescent="0.2">
      <c r="A6" s="23" t="s">
        <v>206</v>
      </c>
      <c r="B6" s="122">
        <f>SUM(C6,G6,K6,O6)</f>
        <v>8970</v>
      </c>
      <c r="C6" s="122">
        <f>SUM(D6,E6)</f>
        <v>3426</v>
      </c>
      <c r="D6" s="10">
        <v>2597</v>
      </c>
      <c r="E6" s="10">
        <v>829</v>
      </c>
      <c r="F6" s="117"/>
      <c r="G6" s="122">
        <f>SUM(H6,I6)</f>
        <v>3537</v>
      </c>
      <c r="H6" s="10">
        <v>2654</v>
      </c>
      <c r="I6" s="10">
        <v>883</v>
      </c>
      <c r="J6" s="117"/>
      <c r="K6" s="122">
        <f>SUM(L6,M6)</f>
        <v>1993</v>
      </c>
      <c r="L6" s="10">
        <v>1564</v>
      </c>
      <c r="M6" s="10">
        <v>429</v>
      </c>
      <c r="N6" s="117"/>
      <c r="O6" s="122">
        <v>14</v>
      </c>
      <c r="P6" s="135"/>
    </row>
    <row r="7" spans="1:16" ht="15" customHeight="1" x14ac:dyDescent="0.2">
      <c r="A7" s="23" t="s">
        <v>207</v>
      </c>
      <c r="B7" s="122">
        <f t="shared" ref="B7:B11" si="0">SUM(C7,G7,K7,O7)</f>
        <v>8970</v>
      </c>
      <c r="C7" s="122">
        <f t="shared" ref="C7:C10" si="1">SUM(D7,E7)</f>
        <v>2165</v>
      </c>
      <c r="D7" s="10">
        <v>1592</v>
      </c>
      <c r="E7" s="10">
        <v>573</v>
      </c>
      <c r="F7" s="117"/>
      <c r="G7" s="122">
        <f t="shared" ref="G7:G10" si="2">SUM(H7,I7)</f>
        <v>4602</v>
      </c>
      <c r="H7" s="10">
        <v>3484</v>
      </c>
      <c r="I7" s="10">
        <v>1118</v>
      </c>
      <c r="J7" s="117"/>
      <c r="K7" s="122">
        <f t="shared" ref="K7:K10" si="3">SUM(L7,M7)</f>
        <v>2189</v>
      </c>
      <c r="L7" s="10">
        <v>1739</v>
      </c>
      <c r="M7" s="10">
        <v>450</v>
      </c>
      <c r="N7" s="117"/>
      <c r="O7" s="122">
        <v>14</v>
      </c>
      <c r="P7" s="135"/>
    </row>
    <row r="8" spans="1:16" ht="15" customHeight="1" x14ac:dyDescent="0.2">
      <c r="A8" s="23" t="s">
        <v>208</v>
      </c>
      <c r="B8" s="122">
        <f t="shared" si="0"/>
        <v>8970</v>
      </c>
      <c r="C8" s="122">
        <f t="shared" si="1"/>
        <v>4856</v>
      </c>
      <c r="D8" s="10">
        <v>3580</v>
      </c>
      <c r="E8" s="10">
        <v>1276</v>
      </c>
      <c r="F8" s="117"/>
      <c r="G8" s="122">
        <f t="shared" si="2"/>
        <v>2933</v>
      </c>
      <c r="H8" s="10">
        <v>2315</v>
      </c>
      <c r="I8" s="10">
        <v>618</v>
      </c>
      <c r="J8" s="117"/>
      <c r="K8" s="122">
        <f t="shared" si="3"/>
        <v>1167</v>
      </c>
      <c r="L8" s="10">
        <v>920</v>
      </c>
      <c r="M8" s="10">
        <v>247</v>
      </c>
      <c r="N8" s="117"/>
      <c r="O8" s="122">
        <v>14</v>
      </c>
      <c r="P8" s="135"/>
    </row>
    <row r="9" spans="1:16" ht="30" customHeight="1" x14ac:dyDescent="0.2">
      <c r="A9" s="23" t="s">
        <v>209</v>
      </c>
      <c r="B9" s="122">
        <f t="shared" si="0"/>
        <v>8970</v>
      </c>
      <c r="C9" s="122">
        <f t="shared" si="1"/>
        <v>1917</v>
      </c>
      <c r="D9" s="10">
        <v>1422</v>
      </c>
      <c r="E9" s="10">
        <v>495</v>
      </c>
      <c r="F9" s="117"/>
      <c r="G9" s="122">
        <f t="shared" si="2"/>
        <v>5066</v>
      </c>
      <c r="H9" s="10">
        <v>3859</v>
      </c>
      <c r="I9" s="10">
        <v>1207</v>
      </c>
      <c r="J9" s="117"/>
      <c r="K9" s="122">
        <f t="shared" si="3"/>
        <v>1973</v>
      </c>
      <c r="L9" s="10">
        <v>1534</v>
      </c>
      <c r="M9" s="10">
        <v>439</v>
      </c>
      <c r="N9" s="10"/>
      <c r="O9" s="122">
        <v>14</v>
      </c>
      <c r="P9" s="135"/>
    </row>
    <row r="10" spans="1:16" ht="15" customHeight="1" x14ac:dyDescent="0.2">
      <c r="A10" s="23" t="s">
        <v>210</v>
      </c>
      <c r="B10" s="122">
        <f t="shared" si="0"/>
        <v>8970</v>
      </c>
      <c r="C10" s="122">
        <f t="shared" si="1"/>
        <v>2036</v>
      </c>
      <c r="D10" s="10">
        <v>1544</v>
      </c>
      <c r="E10" s="10">
        <v>492</v>
      </c>
      <c r="F10" s="117"/>
      <c r="G10" s="122">
        <f t="shared" si="2"/>
        <v>4079</v>
      </c>
      <c r="H10" s="10">
        <v>3086</v>
      </c>
      <c r="I10" s="10">
        <v>993</v>
      </c>
      <c r="J10" s="117"/>
      <c r="K10" s="122">
        <f t="shared" si="3"/>
        <v>2841</v>
      </c>
      <c r="L10" s="10">
        <v>2185</v>
      </c>
      <c r="M10" s="10">
        <v>656</v>
      </c>
      <c r="N10" s="10"/>
      <c r="O10" s="122">
        <v>14</v>
      </c>
      <c r="P10" s="135"/>
    </row>
    <row r="11" spans="1:16" ht="30" customHeight="1" thickBot="1" x14ac:dyDescent="0.25">
      <c r="A11" s="51" t="s">
        <v>211</v>
      </c>
      <c r="B11" s="123">
        <f t="shared" si="0"/>
        <v>8970</v>
      </c>
      <c r="C11" s="123">
        <f>SUM(D11,E11)</f>
        <v>1690</v>
      </c>
      <c r="D11" s="57">
        <v>1234</v>
      </c>
      <c r="E11" s="57">
        <v>456</v>
      </c>
      <c r="F11" s="118"/>
      <c r="G11" s="123">
        <f>SUM(H11,I11)</f>
        <v>3898</v>
      </c>
      <c r="H11" s="57">
        <v>2921</v>
      </c>
      <c r="I11" s="57">
        <v>977</v>
      </c>
      <c r="J11" s="118"/>
      <c r="K11" s="123">
        <f>SUM(L11,M11)</f>
        <v>3368</v>
      </c>
      <c r="L11" s="57">
        <v>2660</v>
      </c>
      <c r="M11" s="57">
        <v>708</v>
      </c>
      <c r="N11" s="118"/>
      <c r="O11" s="123">
        <v>14</v>
      </c>
      <c r="P11" s="135"/>
    </row>
    <row r="15" spans="1:16" ht="13.5" thickBot="1" x14ac:dyDescent="0.25"/>
    <row r="16" spans="1:16" ht="18.75" customHeight="1" x14ac:dyDescent="0.2">
      <c r="A16" s="364" t="s">
        <v>299</v>
      </c>
      <c r="B16" s="350" t="s">
        <v>1</v>
      </c>
      <c r="C16" s="350" t="s">
        <v>289</v>
      </c>
      <c r="D16" s="350"/>
      <c r="E16" s="350"/>
      <c r="F16" s="358"/>
      <c r="G16" s="358"/>
      <c r="H16" s="358"/>
      <c r="I16" s="358"/>
      <c r="J16" s="358"/>
      <c r="K16" s="358"/>
      <c r="L16" s="358"/>
      <c r="M16" s="358"/>
      <c r="N16" s="358"/>
      <c r="O16" s="358"/>
    </row>
    <row r="17" spans="1:15" ht="18.75" customHeight="1" x14ac:dyDescent="0.2">
      <c r="A17" s="365"/>
      <c r="B17" s="355"/>
      <c r="C17" s="357" t="s">
        <v>203</v>
      </c>
      <c r="D17" s="357"/>
      <c r="E17" s="357"/>
      <c r="F17" s="29"/>
      <c r="G17" s="357" t="s">
        <v>205</v>
      </c>
      <c r="H17" s="357"/>
      <c r="I17" s="357"/>
      <c r="J17" s="29"/>
      <c r="K17" s="357" t="s">
        <v>204</v>
      </c>
      <c r="L17" s="357"/>
      <c r="M17" s="357"/>
      <c r="N17" s="29"/>
      <c r="O17" s="367" t="s">
        <v>347</v>
      </c>
    </row>
    <row r="18" spans="1:15" ht="18.75" customHeight="1" thickBot="1" x14ac:dyDescent="0.25">
      <c r="A18" s="366"/>
      <c r="B18" s="351"/>
      <c r="C18" s="157" t="s">
        <v>1</v>
      </c>
      <c r="D18" s="157" t="s">
        <v>8</v>
      </c>
      <c r="E18" s="157" t="s">
        <v>9</v>
      </c>
      <c r="F18" s="40"/>
      <c r="G18" s="157" t="s">
        <v>1</v>
      </c>
      <c r="H18" s="157" t="s">
        <v>8</v>
      </c>
      <c r="I18" s="157" t="s">
        <v>9</v>
      </c>
      <c r="J18" s="40"/>
      <c r="K18" s="157" t="s">
        <v>1</v>
      </c>
      <c r="L18" s="157" t="s">
        <v>8</v>
      </c>
      <c r="M18" s="157" t="s">
        <v>9</v>
      </c>
      <c r="N18" s="40"/>
      <c r="O18" s="351"/>
    </row>
    <row r="19" spans="1:15" ht="25.5" x14ac:dyDescent="0.2">
      <c r="A19" s="23" t="s">
        <v>206</v>
      </c>
      <c r="B19" s="178">
        <f>SUM(C19,G19,K19,O19)</f>
        <v>1</v>
      </c>
      <c r="C19" s="178">
        <f>SUM(D19,E19)</f>
        <v>0.38193979933110367</v>
      </c>
      <c r="D19" s="179">
        <f>D6/$B$6</f>
        <v>0.289520624303233</v>
      </c>
      <c r="E19" s="179">
        <f>E6/$B$6</f>
        <v>9.2419175027870684E-2</v>
      </c>
      <c r="F19" s="117"/>
      <c r="G19" s="197">
        <f>SUM(H19,I19)</f>
        <v>0.39431438127090301</v>
      </c>
      <c r="H19" s="179">
        <f>H6/$B$6</f>
        <v>0.29587513935340021</v>
      </c>
      <c r="I19" s="179">
        <f>I6/$B$6</f>
        <v>9.8439241917502793E-2</v>
      </c>
      <c r="J19" s="117"/>
      <c r="K19" s="178">
        <f>SUM(L19,M19)</f>
        <v>0.22218506131549609</v>
      </c>
      <c r="L19" s="179">
        <f>L6/$B$6</f>
        <v>0.17435897435897435</v>
      </c>
      <c r="M19" s="179">
        <f>M6/$B$6</f>
        <v>4.7826086956521741E-2</v>
      </c>
      <c r="N19" s="117"/>
      <c r="O19" s="178">
        <f>O6/$B$6</f>
        <v>1.560758082497213E-3</v>
      </c>
    </row>
    <row r="20" spans="1:15" x14ac:dyDescent="0.2">
      <c r="A20" s="23" t="s">
        <v>207</v>
      </c>
      <c r="B20" s="178">
        <f t="shared" ref="B20:B24" si="4">SUM(C20,G20,K20,O20)</f>
        <v>1</v>
      </c>
      <c r="C20" s="178">
        <f t="shared" ref="C20:C23" si="5">SUM(D20,E20)</f>
        <v>0.24136008918617613</v>
      </c>
      <c r="D20" s="179">
        <f t="shared" ref="D20:E20" si="6">D7/$B$6</f>
        <v>0.17748049052396878</v>
      </c>
      <c r="E20" s="179">
        <f t="shared" si="6"/>
        <v>6.3879598662207354E-2</v>
      </c>
      <c r="F20" s="117"/>
      <c r="G20" s="197">
        <f t="shared" ref="G20:G23" si="7">SUM(H20,I20)</f>
        <v>0.5130434782608696</v>
      </c>
      <c r="H20" s="179">
        <f t="shared" ref="H20:I20" si="8">H7/$B$6</f>
        <v>0.38840579710144929</v>
      </c>
      <c r="I20" s="179">
        <f t="shared" si="8"/>
        <v>0.1246376811594203</v>
      </c>
      <c r="J20" s="117"/>
      <c r="K20" s="178">
        <f t="shared" ref="K20:K23" si="9">SUM(L20,M20)</f>
        <v>0.24403567447045707</v>
      </c>
      <c r="L20" s="179">
        <f t="shared" ref="L20:M20" si="10">L7/$B$6</f>
        <v>0.19386845039018952</v>
      </c>
      <c r="M20" s="179">
        <f t="shared" si="10"/>
        <v>5.016722408026756E-2</v>
      </c>
      <c r="N20" s="117"/>
      <c r="O20" s="178">
        <f t="shared" ref="O20" si="11">O7/$B$6</f>
        <v>1.560758082497213E-3</v>
      </c>
    </row>
    <row r="21" spans="1:15" x14ac:dyDescent="0.2">
      <c r="A21" s="23" t="s">
        <v>208</v>
      </c>
      <c r="B21" s="178">
        <f t="shared" si="4"/>
        <v>0.99999999999999989</v>
      </c>
      <c r="C21" s="197">
        <f t="shared" si="5"/>
        <v>0.54136008918617606</v>
      </c>
      <c r="D21" s="179">
        <f t="shared" ref="D21:E21" si="12">D8/$B$6</f>
        <v>0.399108138238573</v>
      </c>
      <c r="E21" s="179">
        <f t="shared" si="12"/>
        <v>0.14225195094760312</v>
      </c>
      <c r="F21" s="117"/>
      <c r="G21" s="178">
        <f t="shared" si="7"/>
        <v>0.32697881828316611</v>
      </c>
      <c r="H21" s="179">
        <f t="shared" ref="H21:I21" si="13">H8/$B$6</f>
        <v>0.25808249721293197</v>
      </c>
      <c r="I21" s="179">
        <f t="shared" si="13"/>
        <v>6.8896321070234121E-2</v>
      </c>
      <c r="J21" s="117"/>
      <c r="K21" s="178">
        <f t="shared" si="9"/>
        <v>0.13010033444816052</v>
      </c>
      <c r="L21" s="179">
        <f t="shared" ref="L21:M21" si="14">L8/$B$6</f>
        <v>0.10256410256410256</v>
      </c>
      <c r="M21" s="179">
        <f t="shared" si="14"/>
        <v>2.753623188405797E-2</v>
      </c>
      <c r="N21" s="117"/>
      <c r="O21" s="178">
        <f t="shared" ref="O21" si="15">O8/$B$6</f>
        <v>1.560758082497213E-3</v>
      </c>
    </row>
    <row r="22" spans="1:15" ht="25.5" x14ac:dyDescent="0.2">
      <c r="A22" s="23" t="s">
        <v>209</v>
      </c>
      <c r="B22" s="178">
        <f t="shared" si="4"/>
        <v>1</v>
      </c>
      <c r="C22" s="178">
        <f t="shared" si="5"/>
        <v>0.21371237458193978</v>
      </c>
      <c r="D22" s="179">
        <f t="shared" ref="D22:E22" si="16">D9/$B$6</f>
        <v>0.15852842809364548</v>
      </c>
      <c r="E22" s="179">
        <f t="shared" si="16"/>
        <v>5.5183946488294312E-2</v>
      </c>
      <c r="F22" s="117"/>
      <c r="G22" s="197">
        <f t="shared" si="7"/>
        <v>0.56477146042363435</v>
      </c>
      <c r="H22" s="179">
        <f t="shared" ref="H22:I22" si="17">H9/$B$6</f>
        <v>0.43021181716833889</v>
      </c>
      <c r="I22" s="179">
        <f t="shared" si="17"/>
        <v>0.13455964325529543</v>
      </c>
      <c r="J22" s="117"/>
      <c r="K22" s="178">
        <f t="shared" si="9"/>
        <v>0.21995540691192864</v>
      </c>
      <c r="L22" s="179">
        <f t="shared" ref="L22:M22" si="18">L9/$B$6</f>
        <v>0.17101449275362318</v>
      </c>
      <c r="M22" s="179">
        <f t="shared" si="18"/>
        <v>4.8940914158305461E-2</v>
      </c>
      <c r="N22" s="10"/>
      <c r="O22" s="178">
        <f t="shared" ref="O22" si="19">O9/$B$6</f>
        <v>1.560758082497213E-3</v>
      </c>
    </row>
    <row r="23" spans="1:15" x14ac:dyDescent="0.2">
      <c r="A23" s="23" t="s">
        <v>210</v>
      </c>
      <c r="B23" s="178">
        <f t="shared" si="4"/>
        <v>1</v>
      </c>
      <c r="C23" s="178">
        <f t="shared" si="5"/>
        <v>0.22697881828316613</v>
      </c>
      <c r="D23" s="179">
        <f t="shared" ref="D23:E23" si="20">D10/$B$6</f>
        <v>0.17212931995540692</v>
      </c>
      <c r="E23" s="179">
        <f t="shared" si="20"/>
        <v>5.4849498327759198E-2</v>
      </c>
      <c r="F23" s="117"/>
      <c r="G23" s="197">
        <f t="shared" si="7"/>
        <v>0.45473801560758081</v>
      </c>
      <c r="H23" s="179">
        <f t="shared" ref="H23:I23" si="21">H10/$B$6</f>
        <v>0.34403567447045708</v>
      </c>
      <c r="I23" s="179">
        <f t="shared" si="21"/>
        <v>0.11070234113712375</v>
      </c>
      <c r="J23" s="117"/>
      <c r="K23" s="178">
        <f t="shared" si="9"/>
        <v>0.31672240802675583</v>
      </c>
      <c r="L23" s="179">
        <f t="shared" ref="L23:M23" si="22">L10/$B$6</f>
        <v>0.24358974358974358</v>
      </c>
      <c r="M23" s="179">
        <f t="shared" si="22"/>
        <v>7.313266443701226E-2</v>
      </c>
      <c r="N23" s="10"/>
      <c r="O23" s="178">
        <f t="shared" ref="O23" si="23">O10/$B$6</f>
        <v>1.560758082497213E-3</v>
      </c>
    </row>
    <row r="24" spans="1:15" ht="26.25" thickBot="1" x14ac:dyDescent="0.25">
      <c r="A24" s="51" t="s">
        <v>211</v>
      </c>
      <c r="B24" s="181">
        <f t="shared" si="4"/>
        <v>1</v>
      </c>
      <c r="C24" s="181">
        <f>SUM(D24,E24)</f>
        <v>0.18840579710144928</v>
      </c>
      <c r="D24" s="183">
        <f t="shared" ref="D24:E24" si="24">D11/$B$6</f>
        <v>0.13756967670011147</v>
      </c>
      <c r="E24" s="183">
        <f t="shared" si="24"/>
        <v>5.0836120401337795E-2</v>
      </c>
      <c r="F24" s="118"/>
      <c r="G24" s="295">
        <f>SUM(H24,I24)</f>
        <v>0.43455964325529545</v>
      </c>
      <c r="H24" s="183">
        <f t="shared" ref="H24:I24" si="25">H11/$B$6</f>
        <v>0.32564102564102565</v>
      </c>
      <c r="I24" s="183">
        <f t="shared" si="25"/>
        <v>0.10891861761426978</v>
      </c>
      <c r="J24" s="118"/>
      <c r="K24" s="181">
        <f>SUM(L24,M24)</f>
        <v>0.3754738015607581</v>
      </c>
      <c r="L24" s="183">
        <f t="shared" ref="L24:M24" si="26">L11/$B$6</f>
        <v>0.29654403567447046</v>
      </c>
      <c r="M24" s="183">
        <f t="shared" si="26"/>
        <v>7.8929765886287626E-2</v>
      </c>
      <c r="N24" s="118"/>
      <c r="O24" s="181">
        <f t="shared" ref="O24" si="27">O11/$B$6</f>
        <v>1.560758082497213E-3</v>
      </c>
    </row>
  </sheetData>
  <mergeCells count="14">
    <mergeCell ref="A3:A5"/>
    <mergeCell ref="C4:E4"/>
    <mergeCell ref="C3:O3"/>
    <mergeCell ref="G4:I4"/>
    <mergeCell ref="K4:M4"/>
    <mergeCell ref="O4:O5"/>
    <mergeCell ref="B3:B5"/>
    <mergeCell ref="A16:A18"/>
    <mergeCell ref="B16:B18"/>
    <mergeCell ref="C16:O16"/>
    <mergeCell ref="C17:E17"/>
    <mergeCell ref="G17:I17"/>
    <mergeCell ref="K17:M17"/>
    <mergeCell ref="O17:O18"/>
  </mergeCells>
  <pageMargins left="0.7" right="0.7" top="0.75" bottom="0.75" header="0.3" footer="0.3"/>
  <pageSetup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>
    <tabColor theme="9" tint="0.39997558519241921"/>
  </sheetPr>
  <dimension ref="A1:W28"/>
  <sheetViews>
    <sheetView showGridLines="0" zoomScaleNormal="100" workbookViewId="0"/>
  </sheetViews>
  <sheetFormatPr baseColWidth="10" defaultRowHeight="12.75" x14ac:dyDescent="0.2"/>
  <cols>
    <col min="1" max="1" width="42.7109375" style="1" customWidth="1"/>
    <col min="2" max="2" width="13.42578125" style="1" customWidth="1"/>
    <col min="3" max="5" width="11.140625" style="2" customWidth="1"/>
    <col min="6" max="6" width="0.5703125" style="2" customWidth="1"/>
    <col min="7" max="9" width="11.140625" style="2" customWidth="1"/>
    <col min="10" max="10" width="0.5703125" style="2" customWidth="1"/>
    <col min="11" max="13" width="11.140625" style="2" customWidth="1"/>
    <col min="14" max="14" width="0.5703125" style="2" customWidth="1"/>
    <col min="15" max="17" width="11.140625" style="2" customWidth="1"/>
    <col min="18" max="18" width="0.5703125" style="2" customWidth="1"/>
    <col min="19" max="21" width="11.140625" style="2" customWidth="1"/>
    <col min="22" max="22" width="0.5703125" style="2" customWidth="1"/>
    <col min="23" max="23" width="11.140625" style="2" customWidth="1"/>
    <col min="24" max="16384" width="11.42578125" style="1"/>
  </cols>
  <sheetData>
    <row r="1" spans="1:23" ht="16.5" x14ac:dyDescent="0.2">
      <c r="A1" s="3" t="s">
        <v>331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17" t="s">
        <v>214</v>
      </c>
    </row>
    <row r="2" spans="1:23" ht="13.5" thickBot="1" x14ac:dyDescent="0.25">
      <c r="A2" s="6">
        <v>2014</v>
      </c>
      <c r="B2" s="6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</row>
    <row r="3" spans="1:23" ht="29.25" customHeight="1" x14ac:dyDescent="0.2">
      <c r="A3" s="350" t="s">
        <v>300</v>
      </c>
      <c r="B3" s="350" t="s">
        <v>1</v>
      </c>
      <c r="C3" s="354" t="s">
        <v>354</v>
      </c>
      <c r="D3" s="354"/>
      <c r="E3" s="354"/>
      <c r="F3" s="354"/>
      <c r="G3" s="354"/>
      <c r="H3" s="354"/>
      <c r="I3" s="354"/>
      <c r="J3" s="354"/>
      <c r="K3" s="354"/>
      <c r="L3" s="354"/>
      <c r="M3" s="354"/>
      <c r="N3" s="354"/>
      <c r="O3" s="354"/>
      <c r="P3" s="354"/>
      <c r="Q3" s="354"/>
      <c r="R3" s="354"/>
      <c r="S3" s="354"/>
      <c r="T3" s="354"/>
      <c r="U3" s="354"/>
      <c r="V3" s="354"/>
      <c r="W3" s="354"/>
    </row>
    <row r="4" spans="1:23" ht="21" customHeight="1" x14ac:dyDescent="0.2">
      <c r="A4" s="355"/>
      <c r="B4" s="355"/>
      <c r="C4" s="362" t="s">
        <v>97</v>
      </c>
      <c r="D4" s="362"/>
      <c r="E4" s="362"/>
      <c r="F4" s="29"/>
      <c r="G4" s="357" t="s">
        <v>98</v>
      </c>
      <c r="H4" s="357"/>
      <c r="I4" s="357"/>
      <c r="J4" s="29"/>
      <c r="K4" s="357" t="s">
        <v>99</v>
      </c>
      <c r="L4" s="357"/>
      <c r="M4" s="357"/>
      <c r="N4" s="29"/>
      <c r="O4" s="357" t="s">
        <v>100</v>
      </c>
      <c r="P4" s="357"/>
      <c r="Q4" s="357"/>
      <c r="R4" s="29"/>
      <c r="S4" s="357" t="s">
        <v>101</v>
      </c>
      <c r="T4" s="357"/>
      <c r="U4" s="357"/>
      <c r="V4" s="29"/>
      <c r="W4" s="367" t="s">
        <v>347</v>
      </c>
    </row>
    <row r="5" spans="1:23" ht="30" customHeight="1" thickBot="1" x14ac:dyDescent="0.25">
      <c r="A5" s="351"/>
      <c r="B5" s="351"/>
      <c r="C5" s="47" t="s">
        <v>1</v>
      </c>
      <c r="D5" s="47" t="s">
        <v>8</v>
      </c>
      <c r="E5" s="47" t="s">
        <v>9</v>
      </c>
      <c r="F5" s="40"/>
      <c r="G5" s="47" t="s">
        <v>1</v>
      </c>
      <c r="H5" s="47" t="s">
        <v>8</v>
      </c>
      <c r="I5" s="47" t="s">
        <v>9</v>
      </c>
      <c r="J5" s="40"/>
      <c r="K5" s="47" t="s">
        <v>1</v>
      </c>
      <c r="L5" s="47" t="s">
        <v>8</v>
      </c>
      <c r="M5" s="47" t="s">
        <v>9</v>
      </c>
      <c r="N5" s="40"/>
      <c r="O5" s="47" t="s">
        <v>1</v>
      </c>
      <c r="P5" s="47" t="s">
        <v>8</v>
      </c>
      <c r="Q5" s="47" t="s">
        <v>9</v>
      </c>
      <c r="R5" s="40"/>
      <c r="S5" s="47" t="s">
        <v>1</v>
      </c>
      <c r="T5" s="47" t="s">
        <v>8</v>
      </c>
      <c r="U5" s="47" t="s">
        <v>9</v>
      </c>
      <c r="V5" s="40"/>
      <c r="W5" s="351"/>
    </row>
    <row r="6" spans="1:23" ht="12.95" customHeight="1" x14ac:dyDescent="0.2">
      <c r="A6" s="46" t="s">
        <v>215</v>
      </c>
      <c r="B6" s="100">
        <f>SUM(C6,G6,K6,O6,S6,W6)</f>
        <v>8970</v>
      </c>
      <c r="C6" s="100">
        <f>SUM(D6:E6)</f>
        <v>3411</v>
      </c>
      <c r="D6" s="110">
        <v>2754</v>
      </c>
      <c r="E6" s="110">
        <v>657</v>
      </c>
      <c r="F6" s="110"/>
      <c r="G6" s="100">
        <f>SUM(H6:I6)</f>
        <v>2118</v>
      </c>
      <c r="H6" s="110">
        <v>1611</v>
      </c>
      <c r="I6" s="110">
        <v>507</v>
      </c>
      <c r="J6" s="110"/>
      <c r="K6" s="100">
        <f>SUM(L6:M6)</f>
        <v>1207</v>
      </c>
      <c r="L6" s="110">
        <v>895</v>
      </c>
      <c r="M6" s="110">
        <v>312</v>
      </c>
      <c r="N6" s="110"/>
      <c r="O6" s="100">
        <f>SUM(P6:Q6)</f>
        <v>1123</v>
      </c>
      <c r="P6" s="110">
        <v>776</v>
      </c>
      <c r="Q6" s="110">
        <v>347</v>
      </c>
      <c r="R6" s="110"/>
      <c r="S6" s="100">
        <f>SUM(T6:U6)</f>
        <v>1094</v>
      </c>
      <c r="T6" s="110">
        <v>777</v>
      </c>
      <c r="U6" s="110">
        <v>317</v>
      </c>
      <c r="V6" s="110"/>
      <c r="W6" s="100">
        <v>17</v>
      </c>
    </row>
    <row r="7" spans="1:23" ht="30" customHeight="1" x14ac:dyDescent="0.2">
      <c r="A7" s="9" t="s">
        <v>216</v>
      </c>
      <c r="B7" s="102">
        <f t="shared" ref="B7:B13" si="0">SUM(C7,G7,K7,O7,S7,W7)</f>
        <v>8970</v>
      </c>
      <c r="C7" s="102">
        <f t="shared" ref="C7:C13" si="1">SUM(D7:E7)</f>
        <v>1268</v>
      </c>
      <c r="D7" s="104">
        <v>924</v>
      </c>
      <c r="E7" s="104">
        <v>344</v>
      </c>
      <c r="F7" s="104"/>
      <c r="G7" s="102">
        <f t="shared" ref="G7:G13" si="2">SUM(H7:I7)</f>
        <v>1795</v>
      </c>
      <c r="H7" s="104">
        <v>1337</v>
      </c>
      <c r="I7" s="104">
        <v>458</v>
      </c>
      <c r="J7" s="104"/>
      <c r="K7" s="102">
        <f t="shared" ref="K7:K13" si="3">SUM(L7:M7)</f>
        <v>2200</v>
      </c>
      <c r="L7" s="104">
        <v>1686</v>
      </c>
      <c r="M7" s="104">
        <v>514</v>
      </c>
      <c r="N7" s="104"/>
      <c r="O7" s="102">
        <f t="shared" ref="O7:O13" si="4">SUM(P7:Q7)</f>
        <v>1325</v>
      </c>
      <c r="P7" s="104">
        <v>991</v>
      </c>
      <c r="Q7" s="104">
        <v>334</v>
      </c>
      <c r="R7" s="104"/>
      <c r="S7" s="102">
        <f t="shared" ref="S7:S13" si="5">SUM(T7:U7)</f>
        <v>2365</v>
      </c>
      <c r="T7" s="104">
        <v>1875</v>
      </c>
      <c r="U7" s="104">
        <v>490</v>
      </c>
      <c r="V7" s="104"/>
      <c r="W7" s="102">
        <v>17</v>
      </c>
    </row>
    <row r="8" spans="1:23" ht="30" customHeight="1" x14ac:dyDescent="0.2">
      <c r="A8" s="9" t="s">
        <v>217</v>
      </c>
      <c r="B8" s="102">
        <f t="shared" si="0"/>
        <v>8970</v>
      </c>
      <c r="C8" s="102">
        <f t="shared" si="1"/>
        <v>1235</v>
      </c>
      <c r="D8" s="104">
        <v>951</v>
      </c>
      <c r="E8" s="104">
        <v>284</v>
      </c>
      <c r="F8" s="104"/>
      <c r="G8" s="102">
        <f t="shared" si="2"/>
        <v>1312</v>
      </c>
      <c r="H8" s="104">
        <v>1045</v>
      </c>
      <c r="I8" s="104">
        <v>267</v>
      </c>
      <c r="J8" s="104"/>
      <c r="K8" s="102">
        <f t="shared" si="3"/>
        <v>2010</v>
      </c>
      <c r="L8" s="104">
        <v>1500</v>
      </c>
      <c r="M8" s="104">
        <v>510</v>
      </c>
      <c r="N8" s="104"/>
      <c r="O8" s="102">
        <f t="shared" si="4"/>
        <v>1318</v>
      </c>
      <c r="P8" s="104">
        <v>984</v>
      </c>
      <c r="Q8" s="104">
        <v>334</v>
      </c>
      <c r="R8" s="104"/>
      <c r="S8" s="102">
        <f t="shared" si="5"/>
        <v>3078</v>
      </c>
      <c r="T8" s="104">
        <v>2333</v>
      </c>
      <c r="U8" s="104">
        <v>745</v>
      </c>
      <c r="V8" s="104"/>
      <c r="W8" s="102">
        <v>17</v>
      </c>
    </row>
    <row r="9" spans="1:23" ht="30" customHeight="1" x14ac:dyDescent="0.2">
      <c r="A9" s="9" t="s">
        <v>218</v>
      </c>
      <c r="B9" s="102">
        <f t="shared" si="0"/>
        <v>8970</v>
      </c>
      <c r="C9" s="102">
        <f t="shared" si="1"/>
        <v>4450</v>
      </c>
      <c r="D9" s="104">
        <v>3443</v>
      </c>
      <c r="E9" s="104">
        <v>1007</v>
      </c>
      <c r="F9" s="104"/>
      <c r="G9" s="102">
        <f t="shared" si="2"/>
        <v>1658</v>
      </c>
      <c r="H9" s="104">
        <v>1288</v>
      </c>
      <c r="I9" s="104">
        <v>370</v>
      </c>
      <c r="J9" s="104"/>
      <c r="K9" s="102">
        <f t="shared" si="3"/>
        <v>1498</v>
      </c>
      <c r="L9" s="104">
        <v>1090</v>
      </c>
      <c r="M9" s="104">
        <v>408</v>
      </c>
      <c r="N9" s="104"/>
      <c r="O9" s="102">
        <f t="shared" si="4"/>
        <v>634</v>
      </c>
      <c r="P9" s="104">
        <v>467</v>
      </c>
      <c r="Q9" s="104">
        <v>167</v>
      </c>
      <c r="R9" s="104"/>
      <c r="S9" s="102">
        <f t="shared" si="5"/>
        <v>713</v>
      </c>
      <c r="T9" s="104">
        <v>525</v>
      </c>
      <c r="U9" s="104">
        <v>188</v>
      </c>
      <c r="V9" s="104"/>
      <c r="W9" s="102">
        <v>17</v>
      </c>
    </row>
    <row r="10" spans="1:23" ht="30" customHeight="1" x14ac:dyDescent="0.2">
      <c r="A10" s="9" t="s">
        <v>219</v>
      </c>
      <c r="B10" s="102">
        <f t="shared" si="0"/>
        <v>8970</v>
      </c>
      <c r="C10" s="102">
        <f t="shared" si="1"/>
        <v>5706</v>
      </c>
      <c r="D10" s="104">
        <v>4285</v>
      </c>
      <c r="E10" s="104">
        <v>1421</v>
      </c>
      <c r="F10" s="104"/>
      <c r="G10" s="102">
        <f t="shared" si="2"/>
        <v>1308</v>
      </c>
      <c r="H10" s="104">
        <v>1021</v>
      </c>
      <c r="I10" s="104">
        <v>287</v>
      </c>
      <c r="J10" s="104"/>
      <c r="K10" s="102">
        <f t="shared" si="3"/>
        <v>1215</v>
      </c>
      <c r="L10" s="104">
        <v>970</v>
      </c>
      <c r="M10" s="104">
        <v>245</v>
      </c>
      <c r="N10" s="104"/>
      <c r="O10" s="102">
        <f t="shared" si="4"/>
        <v>350</v>
      </c>
      <c r="P10" s="104">
        <v>254</v>
      </c>
      <c r="Q10" s="104">
        <v>96</v>
      </c>
      <c r="R10" s="104"/>
      <c r="S10" s="102">
        <f t="shared" si="5"/>
        <v>374</v>
      </c>
      <c r="T10" s="104">
        <v>283</v>
      </c>
      <c r="U10" s="104">
        <v>91</v>
      </c>
      <c r="V10" s="104"/>
      <c r="W10" s="102">
        <v>17</v>
      </c>
    </row>
    <row r="11" spans="1:23" ht="30" customHeight="1" x14ac:dyDescent="0.2">
      <c r="A11" s="9" t="s">
        <v>220</v>
      </c>
      <c r="B11" s="102">
        <f t="shared" si="0"/>
        <v>8970</v>
      </c>
      <c r="C11" s="102">
        <f t="shared" si="1"/>
        <v>5846</v>
      </c>
      <c r="D11" s="104">
        <v>4430</v>
      </c>
      <c r="E11" s="104">
        <v>1416</v>
      </c>
      <c r="F11" s="104"/>
      <c r="G11" s="102">
        <f t="shared" si="2"/>
        <v>1251</v>
      </c>
      <c r="H11" s="104">
        <v>973</v>
      </c>
      <c r="I11" s="104">
        <v>278</v>
      </c>
      <c r="J11" s="104"/>
      <c r="K11" s="102">
        <f t="shared" si="3"/>
        <v>1355</v>
      </c>
      <c r="L11" s="104">
        <v>1062</v>
      </c>
      <c r="M11" s="104">
        <v>293</v>
      </c>
      <c r="N11" s="104"/>
      <c r="O11" s="102">
        <f t="shared" si="4"/>
        <v>229</v>
      </c>
      <c r="P11" s="104">
        <v>169</v>
      </c>
      <c r="Q11" s="104">
        <v>60</v>
      </c>
      <c r="R11" s="104"/>
      <c r="S11" s="102">
        <f t="shared" si="5"/>
        <v>272</v>
      </c>
      <c r="T11" s="104">
        <v>179</v>
      </c>
      <c r="U11" s="104">
        <v>93</v>
      </c>
      <c r="V11" s="104"/>
      <c r="W11" s="102">
        <v>17</v>
      </c>
    </row>
    <row r="12" spans="1:23" ht="30" customHeight="1" x14ac:dyDescent="0.2">
      <c r="A12" s="9" t="s">
        <v>221</v>
      </c>
      <c r="B12" s="102">
        <f t="shared" si="0"/>
        <v>8970</v>
      </c>
      <c r="C12" s="102">
        <f t="shared" si="1"/>
        <v>3047</v>
      </c>
      <c r="D12" s="104">
        <v>2573</v>
      </c>
      <c r="E12" s="104">
        <v>474</v>
      </c>
      <c r="F12" s="104"/>
      <c r="G12" s="102">
        <f t="shared" si="2"/>
        <v>1492</v>
      </c>
      <c r="H12" s="104">
        <v>1258</v>
      </c>
      <c r="I12" s="104">
        <v>234</v>
      </c>
      <c r="J12" s="104"/>
      <c r="K12" s="102">
        <f t="shared" si="3"/>
        <v>2141</v>
      </c>
      <c r="L12" s="104">
        <v>1695</v>
      </c>
      <c r="M12" s="104">
        <v>446</v>
      </c>
      <c r="N12" s="104"/>
      <c r="O12" s="102">
        <f t="shared" si="4"/>
        <v>779</v>
      </c>
      <c r="P12" s="104">
        <v>509</v>
      </c>
      <c r="Q12" s="104">
        <v>270</v>
      </c>
      <c r="R12" s="104"/>
      <c r="S12" s="102">
        <f t="shared" si="5"/>
        <v>1494</v>
      </c>
      <c r="T12" s="104">
        <v>778</v>
      </c>
      <c r="U12" s="104">
        <v>716</v>
      </c>
      <c r="V12" s="104"/>
      <c r="W12" s="102">
        <v>17</v>
      </c>
    </row>
    <row r="13" spans="1:23" ht="30" customHeight="1" thickBot="1" x14ac:dyDescent="0.25">
      <c r="A13" s="14" t="s">
        <v>222</v>
      </c>
      <c r="B13" s="106">
        <f t="shared" si="0"/>
        <v>8970</v>
      </c>
      <c r="C13" s="106">
        <f t="shared" si="1"/>
        <v>4909</v>
      </c>
      <c r="D13" s="147">
        <v>4053</v>
      </c>
      <c r="E13" s="147">
        <v>856</v>
      </c>
      <c r="F13" s="147"/>
      <c r="G13" s="106">
        <f t="shared" si="2"/>
        <v>1519</v>
      </c>
      <c r="H13" s="147">
        <v>1176</v>
      </c>
      <c r="I13" s="147">
        <v>343</v>
      </c>
      <c r="J13" s="147"/>
      <c r="K13" s="106">
        <f t="shared" si="3"/>
        <v>1515</v>
      </c>
      <c r="L13" s="147">
        <v>1099</v>
      </c>
      <c r="M13" s="147">
        <v>416</v>
      </c>
      <c r="N13" s="147"/>
      <c r="O13" s="106">
        <f t="shared" si="4"/>
        <v>485</v>
      </c>
      <c r="P13" s="147">
        <v>256</v>
      </c>
      <c r="Q13" s="147">
        <v>229</v>
      </c>
      <c r="R13" s="147"/>
      <c r="S13" s="106">
        <f t="shared" si="5"/>
        <v>525</v>
      </c>
      <c r="T13" s="147">
        <v>229</v>
      </c>
      <c r="U13" s="147">
        <v>296</v>
      </c>
      <c r="V13" s="147"/>
      <c r="W13" s="137">
        <v>17</v>
      </c>
    </row>
    <row r="17" spans="1:23" ht="13.5" thickBot="1" x14ac:dyDescent="0.25"/>
    <row r="18" spans="1:23" ht="19.5" customHeight="1" x14ac:dyDescent="0.2">
      <c r="A18" s="350" t="s">
        <v>300</v>
      </c>
      <c r="B18" s="350" t="s">
        <v>1</v>
      </c>
      <c r="C18" s="354" t="s">
        <v>354</v>
      </c>
      <c r="D18" s="354"/>
      <c r="E18" s="354"/>
      <c r="F18" s="354"/>
      <c r="G18" s="354"/>
      <c r="H18" s="354"/>
      <c r="I18" s="354"/>
      <c r="J18" s="354"/>
      <c r="K18" s="354"/>
      <c r="L18" s="354"/>
      <c r="M18" s="354"/>
      <c r="N18" s="354"/>
      <c r="O18" s="354"/>
      <c r="P18" s="354"/>
      <c r="Q18" s="354"/>
      <c r="R18" s="354"/>
      <c r="S18" s="354"/>
      <c r="T18" s="354"/>
      <c r="U18" s="354"/>
      <c r="V18" s="354"/>
      <c r="W18" s="354"/>
    </row>
    <row r="19" spans="1:23" ht="19.5" customHeight="1" x14ac:dyDescent="0.2">
      <c r="A19" s="355"/>
      <c r="B19" s="355"/>
      <c r="C19" s="362" t="s">
        <v>97</v>
      </c>
      <c r="D19" s="362"/>
      <c r="E19" s="362"/>
      <c r="F19" s="29"/>
      <c r="G19" s="357" t="s">
        <v>98</v>
      </c>
      <c r="H19" s="357"/>
      <c r="I19" s="357"/>
      <c r="J19" s="29"/>
      <c r="K19" s="357" t="s">
        <v>99</v>
      </c>
      <c r="L19" s="357"/>
      <c r="M19" s="357"/>
      <c r="N19" s="29"/>
      <c r="O19" s="357" t="s">
        <v>100</v>
      </c>
      <c r="P19" s="357"/>
      <c r="Q19" s="357"/>
      <c r="R19" s="29"/>
      <c r="S19" s="357" t="s">
        <v>101</v>
      </c>
      <c r="T19" s="357"/>
      <c r="U19" s="357"/>
      <c r="V19" s="29"/>
      <c r="W19" s="367" t="s">
        <v>347</v>
      </c>
    </row>
    <row r="20" spans="1:23" ht="19.5" customHeight="1" thickBot="1" x14ac:dyDescent="0.25">
      <c r="A20" s="351"/>
      <c r="B20" s="351"/>
      <c r="C20" s="47" t="s">
        <v>1</v>
      </c>
      <c r="D20" s="47" t="s">
        <v>8</v>
      </c>
      <c r="E20" s="47" t="s">
        <v>9</v>
      </c>
      <c r="F20" s="40"/>
      <c r="G20" s="47" t="s">
        <v>1</v>
      </c>
      <c r="H20" s="47" t="s">
        <v>8</v>
      </c>
      <c r="I20" s="47" t="s">
        <v>9</v>
      </c>
      <c r="J20" s="40"/>
      <c r="K20" s="47" t="s">
        <v>1</v>
      </c>
      <c r="L20" s="47" t="s">
        <v>8</v>
      </c>
      <c r="M20" s="47" t="s">
        <v>9</v>
      </c>
      <c r="N20" s="40"/>
      <c r="O20" s="47" t="s">
        <v>1</v>
      </c>
      <c r="P20" s="47" t="s">
        <v>8</v>
      </c>
      <c r="Q20" s="47" t="s">
        <v>9</v>
      </c>
      <c r="R20" s="40"/>
      <c r="S20" s="47" t="s">
        <v>1</v>
      </c>
      <c r="T20" s="47" t="s">
        <v>8</v>
      </c>
      <c r="U20" s="47" t="s">
        <v>9</v>
      </c>
      <c r="V20" s="40"/>
      <c r="W20" s="351"/>
    </row>
    <row r="21" spans="1:23" x14ac:dyDescent="0.2">
      <c r="A21" s="46" t="s">
        <v>215</v>
      </c>
      <c r="B21" s="241">
        <f>SUM(C21,G21,K21,O21,S21,W21)</f>
        <v>1</v>
      </c>
      <c r="C21" s="290">
        <f>SUM(D21:E21)</f>
        <v>0.38026755852842808</v>
      </c>
      <c r="D21" s="286">
        <f>D6/$B$6</f>
        <v>0.30702341137123745</v>
      </c>
      <c r="E21" s="286">
        <f>E6/$B$6</f>
        <v>7.3244147157190631E-2</v>
      </c>
      <c r="F21" s="110"/>
      <c r="G21" s="241">
        <f>SUM(H21:I21)</f>
        <v>0.23612040133779266</v>
      </c>
      <c r="H21" s="286">
        <f>H6/$B$6</f>
        <v>0.17959866220735787</v>
      </c>
      <c r="I21" s="286">
        <f>I6/$B$6</f>
        <v>5.6521739130434782E-2</v>
      </c>
      <c r="J21" s="110"/>
      <c r="K21" s="241">
        <f>SUM(L21:M21)</f>
        <v>0.13455964325529543</v>
      </c>
      <c r="L21" s="286">
        <f>L6/$B$6</f>
        <v>9.9777034559643249E-2</v>
      </c>
      <c r="M21" s="286">
        <f>M6/$B$6</f>
        <v>3.4782608695652174E-2</v>
      </c>
      <c r="N21" s="110"/>
      <c r="O21" s="241">
        <f>SUM(P21:Q21)</f>
        <v>0.12519509476031215</v>
      </c>
      <c r="P21" s="286">
        <f>P6/$B$6</f>
        <v>8.6510590858416947E-2</v>
      </c>
      <c r="Q21" s="286">
        <f>Q6/$B$6</f>
        <v>3.8684503901895206E-2</v>
      </c>
      <c r="R21" s="110"/>
      <c r="S21" s="241">
        <f>SUM(T21:U21)</f>
        <v>0.12196209587513936</v>
      </c>
      <c r="T21" s="286">
        <f>T6/$B$6</f>
        <v>8.6622073578595318E-2</v>
      </c>
      <c r="U21" s="286">
        <f>U6/$B$6</f>
        <v>3.5340022296544038E-2</v>
      </c>
      <c r="V21" s="110"/>
      <c r="W21" s="241">
        <f>W6/$B$6</f>
        <v>1.8952062430323299E-3</v>
      </c>
    </row>
    <row r="22" spans="1:23" ht="25.5" x14ac:dyDescent="0.2">
      <c r="A22" s="9" t="s">
        <v>216</v>
      </c>
      <c r="B22" s="261">
        <f t="shared" ref="B22:B28" si="6">SUM(C22,G22,K22,O22,S22,W22)</f>
        <v>0.99999999999999989</v>
      </c>
      <c r="C22" s="261">
        <f t="shared" ref="C22:C28" si="7">SUM(D22:E22)</f>
        <v>0.14136008918617615</v>
      </c>
      <c r="D22" s="262">
        <f t="shared" ref="D22:E28" si="8">D7/$B$6</f>
        <v>0.10301003344481606</v>
      </c>
      <c r="E22" s="262">
        <f t="shared" si="8"/>
        <v>3.8350055741360092E-2</v>
      </c>
      <c r="F22" s="104"/>
      <c r="G22" s="261">
        <f t="shared" ref="G22:G28" si="9">SUM(H22:I22)</f>
        <v>0.20011148272017837</v>
      </c>
      <c r="H22" s="262">
        <f t="shared" ref="H22:I22" si="10">H7/$B$6</f>
        <v>0.14905239687848384</v>
      </c>
      <c r="I22" s="262">
        <f t="shared" si="10"/>
        <v>5.1059085841694538E-2</v>
      </c>
      <c r="J22" s="104"/>
      <c r="K22" s="261">
        <f t="shared" ref="K22:K28" si="11">SUM(L22:M22)</f>
        <v>0.2452619843924192</v>
      </c>
      <c r="L22" s="262">
        <f t="shared" ref="L22:M22" si="12">L7/$B$6</f>
        <v>0.18795986622073579</v>
      </c>
      <c r="M22" s="262">
        <f t="shared" si="12"/>
        <v>5.7302118171683389E-2</v>
      </c>
      <c r="N22" s="104"/>
      <c r="O22" s="261">
        <f t="shared" ref="O22:O28" si="13">SUM(P22:Q22)</f>
        <v>0.14771460423634336</v>
      </c>
      <c r="P22" s="262">
        <f t="shared" ref="P22:Q22" si="14">P7/$B$6</f>
        <v>0.110479375696767</v>
      </c>
      <c r="Q22" s="262">
        <f t="shared" si="14"/>
        <v>3.7235228539576365E-2</v>
      </c>
      <c r="R22" s="104"/>
      <c r="S22" s="266">
        <f t="shared" ref="S22:S28" si="15">SUM(T22:U22)</f>
        <v>0.26365663322185062</v>
      </c>
      <c r="T22" s="262">
        <f t="shared" ref="T22:U22" si="16">T7/$B$6</f>
        <v>0.20903010033444816</v>
      </c>
      <c r="U22" s="262">
        <f t="shared" si="16"/>
        <v>5.4626532887402456E-2</v>
      </c>
      <c r="V22" s="104"/>
      <c r="W22" s="261">
        <f t="shared" ref="W22" si="17">W7/$B$6</f>
        <v>1.8952062430323299E-3</v>
      </c>
    </row>
    <row r="23" spans="1:23" ht="25.5" x14ac:dyDescent="0.2">
      <c r="A23" s="9" t="s">
        <v>217</v>
      </c>
      <c r="B23" s="261">
        <f t="shared" si="6"/>
        <v>0.99999999999999989</v>
      </c>
      <c r="C23" s="261">
        <f t="shared" si="7"/>
        <v>0.13768115942028986</v>
      </c>
      <c r="D23" s="262">
        <f t="shared" si="8"/>
        <v>0.1060200668896321</v>
      </c>
      <c r="E23" s="262">
        <f t="shared" si="8"/>
        <v>3.1661092530657749E-2</v>
      </c>
      <c r="F23" s="104"/>
      <c r="G23" s="261">
        <f t="shared" si="9"/>
        <v>0.14626532887402452</v>
      </c>
      <c r="H23" s="262">
        <f t="shared" ref="H23:I23" si="18">H8/$B$6</f>
        <v>0.1164994425863991</v>
      </c>
      <c r="I23" s="262">
        <f t="shared" si="18"/>
        <v>2.9765886287625418E-2</v>
      </c>
      <c r="J23" s="104"/>
      <c r="K23" s="261">
        <f t="shared" si="11"/>
        <v>0.22408026755852842</v>
      </c>
      <c r="L23" s="262">
        <f t="shared" ref="L23:M23" si="19">L8/$B$6</f>
        <v>0.16722408026755853</v>
      </c>
      <c r="M23" s="262">
        <f t="shared" si="19"/>
        <v>5.6856187290969896E-2</v>
      </c>
      <c r="N23" s="104"/>
      <c r="O23" s="261">
        <f t="shared" si="13"/>
        <v>0.14693422519509475</v>
      </c>
      <c r="P23" s="262">
        <f t="shared" ref="P23:Q23" si="20">P8/$B$6</f>
        <v>0.1096989966555184</v>
      </c>
      <c r="Q23" s="262">
        <f t="shared" si="20"/>
        <v>3.7235228539576365E-2</v>
      </c>
      <c r="R23" s="104"/>
      <c r="S23" s="266">
        <f t="shared" si="15"/>
        <v>0.3431438127090301</v>
      </c>
      <c r="T23" s="262">
        <f t="shared" ref="T23:U23" si="21">T8/$B$6</f>
        <v>0.26008918617614268</v>
      </c>
      <c r="U23" s="262">
        <f t="shared" si="21"/>
        <v>8.3054626532887407E-2</v>
      </c>
      <c r="V23" s="104"/>
      <c r="W23" s="261">
        <f t="shared" ref="W23" si="22">W8/$B$6</f>
        <v>1.8952062430323299E-3</v>
      </c>
    </row>
    <row r="24" spans="1:23" ht="25.5" x14ac:dyDescent="0.2">
      <c r="A24" s="9" t="s">
        <v>218</v>
      </c>
      <c r="B24" s="261">
        <f t="shared" si="6"/>
        <v>0.99999999999999989</v>
      </c>
      <c r="C24" s="266">
        <f t="shared" si="7"/>
        <v>0.49609810479375699</v>
      </c>
      <c r="D24" s="262">
        <f t="shared" si="8"/>
        <v>0.38383500557413602</v>
      </c>
      <c r="E24" s="262">
        <f t="shared" si="8"/>
        <v>0.11226309921962097</v>
      </c>
      <c r="F24" s="104"/>
      <c r="G24" s="261">
        <f t="shared" si="9"/>
        <v>0.18483835005574134</v>
      </c>
      <c r="H24" s="262">
        <f t="shared" ref="H24:I24" si="23">H9/$B$6</f>
        <v>0.14358974358974358</v>
      </c>
      <c r="I24" s="262">
        <f t="shared" si="23"/>
        <v>4.1248606465997768E-2</v>
      </c>
      <c r="J24" s="104"/>
      <c r="K24" s="261">
        <f t="shared" si="11"/>
        <v>0.16700111482720179</v>
      </c>
      <c r="L24" s="262">
        <f t="shared" ref="L24:M24" si="24">L9/$B$6</f>
        <v>0.12151616499442586</v>
      </c>
      <c r="M24" s="262">
        <f t="shared" si="24"/>
        <v>4.5484949832775921E-2</v>
      </c>
      <c r="N24" s="104"/>
      <c r="O24" s="261">
        <f t="shared" si="13"/>
        <v>7.0680044593088076E-2</v>
      </c>
      <c r="P24" s="262">
        <f t="shared" ref="P24:Q24" si="25">P9/$B$6</f>
        <v>5.2062430323299887E-2</v>
      </c>
      <c r="Q24" s="262">
        <f t="shared" si="25"/>
        <v>1.8617614269788182E-2</v>
      </c>
      <c r="R24" s="104"/>
      <c r="S24" s="261">
        <f t="shared" si="15"/>
        <v>7.9487179487179482E-2</v>
      </c>
      <c r="T24" s="262">
        <f t="shared" ref="T24:U24" si="26">T9/$B$6</f>
        <v>5.8528428093645488E-2</v>
      </c>
      <c r="U24" s="262">
        <f t="shared" si="26"/>
        <v>2.0958751393534002E-2</v>
      </c>
      <c r="V24" s="104"/>
      <c r="W24" s="261">
        <f t="shared" ref="W24" si="27">W9/$B$6</f>
        <v>1.8952062430323299E-3</v>
      </c>
    </row>
    <row r="25" spans="1:23" ht="25.5" x14ac:dyDescent="0.2">
      <c r="A25" s="9" t="s">
        <v>219</v>
      </c>
      <c r="B25" s="261">
        <f t="shared" si="6"/>
        <v>0.99999999999999989</v>
      </c>
      <c r="C25" s="266">
        <f t="shared" si="7"/>
        <v>0.63612040133779257</v>
      </c>
      <c r="D25" s="262">
        <f t="shared" si="8"/>
        <v>0.47770345596432551</v>
      </c>
      <c r="E25" s="262">
        <f t="shared" si="8"/>
        <v>0.15841694537346712</v>
      </c>
      <c r="F25" s="104"/>
      <c r="G25" s="261">
        <f t="shared" si="9"/>
        <v>0.14581939799331103</v>
      </c>
      <c r="H25" s="262">
        <f t="shared" ref="H25:I25" si="28">H10/$B$6</f>
        <v>0.11382385730211818</v>
      </c>
      <c r="I25" s="262">
        <f t="shared" si="28"/>
        <v>3.1995540691192863E-2</v>
      </c>
      <c r="J25" s="104"/>
      <c r="K25" s="261">
        <f t="shared" si="11"/>
        <v>0.1354515050167224</v>
      </c>
      <c r="L25" s="262">
        <f t="shared" ref="L25:M25" si="29">L10/$B$6</f>
        <v>0.10813823857302118</v>
      </c>
      <c r="M25" s="262">
        <f t="shared" si="29"/>
        <v>2.7313266443701228E-2</v>
      </c>
      <c r="N25" s="104"/>
      <c r="O25" s="261">
        <f t="shared" si="13"/>
        <v>3.901895206243032E-2</v>
      </c>
      <c r="P25" s="262">
        <f t="shared" ref="P25:Q25" si="30">P10/$B$6</f>
        <v>2.8316610925306577E-2</v>
      </c>
      <c r="Q25" s="262">
        <f t="shared" si="30"/>
        <v>1.0702341137123745E-2</v>
      </c>
      <c r="R25" s="104"/>
      <c r="S25" s="261">
        <f t="shared" si="15"/>
        <v>4.1694537346711261E-2</v>
      </c>
      <c r="T25" s="262">
        <f t="shared" ref="T25:U25" si="31">T10/$B$6</f>
        <v>3.1549609810479377E-2</v>
      </c>
      <c r="U25" s="262">
        <f t="shared" si="31"/>
        <v>1.0144927536231883E-2</v>
      </c>
      <c r="V25" s="104"/>
      <c r="W25" s="261">
        <f t="shared" ref="W25" si="32">W10/$B$6</f>
        <v>1.8952062430323299E-3</v>
      </c>
    </row>
    <row r="26" spans="1:23" ht="25.5" x14ac:dyDescent="0.2">
      <c r="A26" s="9" t="s">
        <v>220</v>
      </c>
      <c r="B26" s="261">
        <f t="shared" si="6"/>
        <v>0.99999999999999989</v>
      </c>
      <c r="C26" s="266">
        <f t="shared" si="7"/>
        <v>0.65172798216276473</v>
      </c>
      <c r="D26" s="262">
        <f t="shared" si="8"/>
        <v>0.49386845039018951</v>
      </c>
      <c r="E26" s="262">
        <f t="shared" si="8"/>
        <v>0.15785953177257525</v>
      </c>
      <c r="F26" s="104"/>
      <c r="G26" s="261">
        <f t="shared" si="9"/>
        <v>0.1394648829431438</v>
      </c>
      <c r="H26" s="262">
        <f t="shared" ref="H26:I26" si="33">H11/$B$6</f>
        <v>0.1084726867335563</v>
      </c>
      <c r="I26" s="262">
        <f t="shared" si="33"/>
        <v>3.0992196209587514E-2</v>
      </c>
      <c r="J26" s="104"/>
      <c r="K26" s="261">
        <f t="shared" si="11"/>
        <v>0.15105908584169453</v>
      </c>
      <c r="L26" s="262">
        <f t="shared" ref="L26:M26" si="34">L11/$B$6</f>
        <v>0.11839464882943143</v>
      </c>
      <c r="M26" s="262">
        <f t="shared" si="34"/>
        <v>3.2664437012263098E-2</v>
      </c>
      <c r="N26" s="104"/>
      <c r="O26" s="261">
        <f t="shared" si="13"/>
        <v>2.5529542920847269E-2</v>
      </c>
      <c r="P26" s="262">
        <f t="shared" ref="P26:Q26" si="35">P11/$B$6</f>
        <v>1.8840579710144929E-2</v>
      </c>
      <c r="Q26" s="262">
        <f t="shared" si="35"/>
        <v>6.688963210702341E-3</v>
      </c>
      <c r="R26" s="104"/>
      <c r="S26" s="261">
        <f t="shared" si="15"/>
        <v>3.0323299888517282E-2</v>
      </c>
      <c r="T26" s="262">
        <f t="shared" ref="T26:U26" si="36">T11/$B$6</f>
        <v>1.9955406911928653E-2</v>
      </c>
      <c r="U26" s="262">
        <f t="shared" si="36"/>
        <v>1.0367892976588629E-2</v>
      </c>
      <c r="V26" s="104"/>
      <c r="W26" s="261">
        <f t="shared" ref="W26" si="37">W11/$B$6</f>
        <v>1.8952062430323299E-3</v>
      </c>
    </row>
    <row r="27" spans="1:23" ht="38.25" x14ac:dyDescent="0.2">
      <c r="A27" s="9" t="s">
        <v>221</v>
      </c>
      <c r="B27" s="261">
        <f t="shared" si="6"/>
        <v>0.99999999999999989</v>
      </c>
      <c r="C27" s="266">
        <f t="shared" si="7"/>
        <v>0.33968784838350058</v>
      </c>
      <c r="D27" s="262">
        <f t="shared" si="8"/>
        <v>0.28684503901895209</v>
      </c>
      <c r="E27" s="262">
        <f t="shared" si="8"/>
        <v>5.2842809364548493E-2</v>
      </c>
      <c r="F27" s="104"/>
      <c r="G27" s="261">
        <f t="shared" si="9"/>
        <v>0.16633221850613153</v>
      </c>
      <c r="H27" s="262">
        <f t="shared" ref="H27:I27" si="38">H12/$B$6</f>
        <v>0.14024526198439241</v>
      </c>
      <c r="I27" s="262">
        <f t="shared" si="38"/>
        <v>2.6086956521739129E-2</v>
      </c>
      <c r="J27" s="104"/>
      <c r="K27" s="261">
        <f t="shared" si="11"/>
        <v>0.23868450390189522</v>
      </c>
      <c r="L27" s="262">
        <f t="shared" ref="L27:M27" si="39">L12/$B$6</f>
        <v>0.18896321070234115</v>
      </c>
      <c r="M27" s="262">
        <f t="shared" si="39"/>
        <v>4.9721293199554067E-2</v>
      </c>
      <c r="N27" s="104"/>
      <c r="O27" s="261">
        <f t="shared" si="13"/>
        <v>8.6845039018952061E-2</v>
      </c>
      <c r="P27" s="262">
        <f t="shared" ref="P27:Q27" si="40">P12/$B$6</f>
        <v>5.6744704570791525E-2</v>
      </c>
      <c r="Q27" s="262">
        <f t="shared" si="40"/>
        <v>3.0100334448160536E-2</v>
      </c>
      <c r="R27" s="104"/>
      <c r="S27" s="261">
        <f t="shared" si="15"/>
        <v>0.1665551839464883</v>
      </c>
      <c r="T27" s="262">
        <f t="shared" ref="T27:U27" si="41">T12/$B$6</f>
        <v>8.673355629877369E-2</v>
      </c>
      <c r="U27" s="262">
        <f t="shared" si="41"/>
        <v>7.982162764771461E-2</v>
      </c>
      <c r="V27" s="104"/>
      <c r="W27" s="261">
        <f t="shared" ref="W27" si="42">W12/$B$6</f>
        <v>1.8952062430323299E-3</v>
      </c>
    </row>
    <row r="28" spans="1:23" ht="26.25" thickBot="1" x14ac:dyDescent="0.25">
      <c r="A28" s="14" t="s">
        <v>222</v>
      </c>
      <c r="B28" s="243">
        <f t="shared" si="6"/>
        <v>1</v>
      </c>
      <c r="C28" s="268">
        <f t="shared" si="7"/>
        <v>0.5472686733556299</v>
      </c>
      <c r="D28" s="319">
        <f t="shared" si="8"/>
        <v>0.45183946488294313</v>
      </c>
      <c r="E28" s="319">
        <f t="shared" si="8"/>
        <v>9.5429208472686738E-2</v>
      </c>
      <c r="F28" s="147"/>
      <c r="G28" s="243">
        <f t="shared" si="9"/>
        <v>0.1693422519509476</v>
      </c>
      <c r="H28" s="319">
        <f t="shared" ref="H28:I28" si="43">H13/$B$6</f>
        <v>0.13110367892976588</v>
      </c>
      <c r="I28" s="319">
        <f t="shared" si="43"/>
        <v>3.8238573021181714E-2</v>
      </c>
      <c r="J28" s="147"/>
      <c r="K28" s="243">
        <f t="shared" si="11"/>
        <v>0.16889632107023411</v>
      </c>
      <c r="L28" s="319">
        <f t="shared" ref="L28:M28" si="44">L13/$B$6</f>
        <v>0.12251950947603121</v>
      </c>
      <c r="M28" s="319">
        <f t="shared" si="44"/>
        <v>4.6376811594202899E-2</v>
      </c>
      <c r="N28" s="147"/>
      <c r="O28" s="243">
        <f t="shared" si="13"/>
        <v>5.4069119286510592E-2</v>
      </c>
      <c r="P28" s="319">
        <f t="shared" ref="P28:Q28" si="45">P13/$B$6</f>
        <v>2.8539576365663323E-2</v>
      </c>
      <c r="Q28" s="319">
        <f t="shared" si="45"/>
        <v>2.5529542920847269E-2</v>
      </c>
      <c r="R28" s="147"/>
      <c r="S28" s="243">
        <f t="shared" si="15"/>
        <v>5.8528428093645488E-2</v>
      </c>
      <c r="T28" s="319">
        <f t="shared" ref="T28:U28" si="46">T13/$B$6</f>
        <v>2.5529542920847269E-2</v>
      </c>
      <c r="U28" s="319">
        <f t="shared" si="46"/>
        <v>3.2998885172798219E-2</v>
      </c>
      <c r="V28" s="147"/>
      <c r="W28" s="320">
        <f t="shared" ref="W28" si="47">W13/$B$6</f>
        <v>1.8952062430323299E-3</v>
      </c>
    </row>
  </sheetData>
  <mergeCells count="18">
    <mergeCell ref="W4:W5"/>
    <mergeCell ref="A3:A5"/>
    <mergeCell ref="C4:E4"/>
    <mergeCell ref="C3:W3"/>
    <mergeCell ref="G4:I4"/>
    <mergeCell ref="K4:M4"/>
    <mergeCell ref="O4:Q4"/>
    <mergeCell ref="S4:U4"/>
    <mergeCell ref="B3:B5"/>
    <mergeCell ref="A18:A20"/>
    <mergeCell ref="B18:B20"/>
    <mergeCell ref="C18:W18"/>
    <mergeCell ref="C19:E19"/>
    <mergeCell ref="G19:I19"/>
    <mergeCell ref="K19:M19"/>
    <mergeCell ref="O19:Q19"/>
    <mergeCell ref="S19:U19"/>
    <mergeCell ref="W19:W20"/>
  </mergeCells>
  <pageMargins left="0.7" right="0.7" top="0.75" bottom="0.75" header="0.3" footer="0.3"/>
  <pageSetup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>
    <tabColor theme="9" tint="0.39997558519241921"/>
  </sheetPr>
  <dimension ref="A1:P16"/>
  <sheetViews>
    <sheetView showGridLines="0" zoomScaleNormal="100" workbookViewId="0"/>
  </sheetViews>
  <sheetFormatPr baseColWidth="10" defaultRowHeight="12.75" x14ac:dyDescent="0.2"/>
  <cols>
    <col min="1" max="1" width="9.85546875" style="1" customWidth="1"/>
    <col min="2" max="2" width="40.140625" style="1" customWidth="1"/>
    <col min="3" max="3" width="12.28515625" style="2" customWidth="1"/>
    <col min="4" max="6" width="11.140625" style="2" customWidth="1"/>
    <col min="7" max="7" width="0.5703125" style="1" customWidth="1"/>
    <col min="8" max="10" width="11.140625" style="1" customWidth="1"/>
    <col min="11" max="11" width="0.5703125" style="1" customWidth="1"/>
    <col min="12" max="14" width="11.140625" style="1" customWidth="1"/>
    <col min="15" max="15" width="0.5703125" style="1" customWidth="1"/>
    <col min="16" max="16384" width="11.42578125" style="1"/>
  </cols>
  <sheetData>
    <row r="1" spans="1:16" ht="16.5" x14ac:dyDescent="0.2">
      <c r="A1" s="3" t="s">
        <v>301</v>
      </c>
      <c r="B1" s="3"/>
      <c r="C1" s="3"/>
      <c r="D1" s="3"/>
      <c r="E1" s="3"/>
      <c r="P1" s="5" t="s">
        <v>223</v>
      </c>
    </row>
    <row r="2" spans="1:16" ht="13.5" thickBot="1" x14ac:dyDescent="0.25">
      <c r="A2" s="6">
        <v>2014</v>
      </c>
      <c r="B2" s="7"/>
      <c r="C2" s="8"/>
      <c r="D2" s="8"/>
      <c r="E2" s="8"/>
      <c r="F2" s="8"/>
    </row>
    <row r="3" spans="1:16" ht="15" customHeight="1" x14ac:dyDescent="0.2">
      <c r="A3" s="350" t="s">
        <v>379</v>
      </c>
      <c r="B3" s="352" t="s">
        <v>44</v>
      </c>
      <c r="C3" s="352" t="s">
        <v>33</v>
      </c>
      <c r="D3" s="92"/>
      <c r="E3" s="352" t="s">
        <v>224</v>
      </c>
      <c r="F3" s="352"/>
      <c r="G3" s="352"/>
      <c r="H3" s="352"/>
      <c r="I3" s="352"/>
      <c r="J3" s="352"/>
      <c r="K3" s="352"/>
      <c r="L3" s="352"/>
      <c r="M3" s="352"/>
      <c r="N3" s="352"/>
      <c r="O3" s="352"/>
      <c r="P3" s="352"/>
    </row>
    <row r="4" spans="1:16" ht="20.25" customHeight="1" x14ac:dyDescent="0.2">
      <c r="A4" s="355"/>
      <c r="B4" s="356"/>
      <c r="C4" s="356"/>
      <c r="D4" s="363" t="s">
        <v>6</v>
      </c>
      <c r="E4" s="363"/>
      <c r="F4" s="363"/>
      <c r="G4" s="12"/>
      <c r="H4" s="363" t="s">
        <v>7</v>
      </c>
      <c r="I4" s="363"/>
      <c r="J4" s="363"/>
      <c r="K4" s="12"/>
      <c r="L4" s="363" t="s">
        <v>162</v>
      </c>
      <c r="M4" s="363"/>
      <c r="N4" s="363"/>
      <c r="O4" s="12"/>
      <c r="P4" s="367" t="s">
        <v>347</v>
      </c>
    </row>
    <row r="5" spans="1:16" ht="17.25" customHeight="1" thickBot="1" x14ac:dyDescent="0.25">
      <c r="A5" s="351"/>
      <c r="B5" s="353"/>
      <c r="C5" s="353"/>
      <c r="D5" s="47" t="s">
        <v>1</v>
      </c>
      <c r="E5" s="47" t="s">
        <v>8</v>
      </c>
      <c r="F5" s="47" t="s">
        <v>9</v>
      </c>
      <c r="G5" s="54"/>
      <c r="H5" s="47" t="s">
        <v>1</v>
      </c>
      <c r="I5" s="47" t="s">
        <v>8</v>
      </c>
      <c r="J5" s="47" t="s">
        <v>9</v>
      </c>
      <c r="K5" s="54"/>
      <c r="L5" s="47" t="s">
        <v>1</v>
      </c>
      <c r="M5" s="47" t="s">
        <v>8</v>
      </c>
      <c r="N5" s="47" t="s">
        <v>9</v>
      </c>
      <c r="P5" s="351"/>
    </row>
    <row r="6" spans="1:16" ht="16.5" customHeight="1" x14ac:dyDescent="0.2">
      <c r="A6" s="60"/>
      <c r="B6" s="55" t="s">
        <v>1</v>
      </c>
      <c r="C6" s="56"/>
      <c r="D6" s="56"/>
      <c r="E6" s="138"/>
      <c r="F6" s="139"/>
      <c r="G6" s="140"/>
      <c r="H6" s="140"/>
      <c r="I6" s="140"/>
      <c r="J6" s="140"/>
      <c r="K6" s="140"/>
      <c r="L6" s="140"/>
      <c r="M6" s="140"/>
      <c r="N6" s="140"/>
      <c r="O6" s="135"/>
      <c r="P6" s="135"/>
    </row>
    <row r="7" spans="1:16" ht="16.5" customHeight="1" thickBot="1" x14ac:dyDescent="0.25">
      <c r="A7" s="61" t="s">
        <v>380</v>
      </c>
      <c r="B7" s="51" t="s">
        <v>5</v>
      </c>
      <c r="C7" s="123">
        <f>SUM(D7,H7,L7,P7)</f>
        <v>8970</v>
      </c>
      <c r="D7" s="123">
        <f>SUM(E7:F7)</f>
        <v>6012</v>
      </c>
      <c r="E7" s="118">
        <v>4513</v>
      </c>
      <c r="F7" s="118">
        <v>1499</v>
      </c>
      <c r="G7" s="141"/>
      <c r="H7" s="142">
        <f>SUM(I7:J7)</f>
        <v>1226</v>
      </c>
      <c r="I7" s="141">
        <v>1004</v>
      </c>
      <c r="J7" s="141">
        <v>222</v>
      </c>
      <c r="K7" s="141"/>
      <c r="L7" s="142">
        <f>SUM(M7:N7)</f>
        <v>1715</v>
      </c>
      <c r="M7" s="141">
        <v>1296</v>
      </c>
      <c r="N7" s="141">
        <v>419</v>
      </c>
      <c r="O7" s="141"/>
      <c r="P7" s="142">
        <v>17</v>
      </c>
    </row>
    <row r="11" spans="1:16" ht="13.5" thickBot="1" x14ac:dyDescent="0.25"/>
    <row r="12" spans="1:16" ht="18" customHeight="1" x14ac:dyDescent="0.2">
      <c r="A12" s="350" t="s">
        <v>379</v>
      </c>
      <c r="B12" s="352" t="s">
        <v>44</v>
      </c>
      <c r="C12" s="352" t="s">
        <v>33</v>
      </c>
      <c r="D12" s="155"/>
      <c r="E12" s="352" t="s">
        <v>224</v>
      </c>
      <c r="F12" s="352"/>
      <c r="G12" s="352"/>
      <c r="H12" s="352"/>
      <c r="I12" s="352"/>
      <c r="J12" s="352"/>
      <c r="K12" s="352"/>
      <c r="L12" s="352"/>
      <c r="M12" s="352"/>
      <c r="N12" s="352"/>
      <c r="O12" s="352"/>
      <c r="P12" s="352"/>
    </row>
    <row r="13" spans="1:16" ht="18" customHeight="1" x14ac:dyDescent="0.2">
      <c r="A13" s="355"/>
      <c r="B13" s="356"/>
      <c r="C13" s="356"/>
      <c r="D13" s="363" t="s">
        <v>6</v>
      </c>
      <c r="E13" s="363"/>
      <c r="F13" s="363"/>
      <c r="G13" s="12"/>
      <c r="H13" s="363" t="s">
        <v>7</v>
      </c>
      <c r="I13" s="363"/>
      <c r="J13" s="363"/>
      <c r="K13" s="12"/>
      <c r="L13" s="363" t="s">
        <v>162</v>
      </c>
      <c r="M13" s="363"/>
      <c r="N13" s="363"/>
      <c r="O13" s="12"/>
      <c r="P13" s="367" t="s">
        <v>347</v>
      </c>
    </row>
    <row r="14" spans="1:16" ht="18" customHeight="1" thickBot="1" x14ac:dyDescent="0.25">
      <c r="A14" s="351"/>
      <c r="B14" s="353"/>
      <c r="C14" s="353"/>
      <c r="D14" s="47" t="s">
        <v>1</v>
      </c>
      <c r="E14" s="47" t="s">
        <v>8</v>
      </c>
      <c r="F14" s="47" t="s">
        <v>9</v>
      </c>
      <c r="G14" s="54"/>
      <c r="H14" s="47" t="s">
        <v>1</v>
      </c>
      <c r="I14" s="47" t="s">
        <v>8</v>
      </c>
      <c r="J14" s="47" t="s">
        <v>9</v>
      </c>
      <c r="K14" s="54"/>
      <c r="L14" s="47" t="s">
        <v>1</v>
      </c>
      <c r="M14" s="47" t="s">
        <v>8</v>
      </c>
      <c r="N14" s="47" t="s">
        <v>9</v>
      </c>
      <c r="P14" s="351"/>
    </row>
    <row r="15" spans="1:16" x14ac:dyDescent="0.2">
      <c r="A15" s="60"/>
      <c r="B15" s="55" t="s">
        <v>1</v>
      </c>
      <c r="C15" s="56"/>
      <c r="D15" s="56"/>
      <c r="E15" s="138"/>
      <c r="F15" s="139"/>
      <c r="G15" s="140"/>
      <c r="H15" s="140"/>
      <c r="I15" s="140"/>
      <c r="J15" s="140"/>
      <c r="K15" s="140"/>
      <c r="L15" s="140"/>
      <c r="M15" s="140"/>
      <c r="N15" s="140"/>
      <c r="O15" s="135"/>
      <c r="P15" s="135"/>
    </row>
    <row r="16" spans="1:16" ht="13.5" thickBot="1" x14ac:dyDescent="0.25">
      <c r="A16" s="61" t="s">
        <v>380</v>
      </c>
      <c r="B16" s="51" t="s">
        <v>5</v>
      </c>
      <c r="C16" s="181">
        <f>SUM(D16,H16,L16,P16)</f>
        <v>1</v>
      </c>
      <c r="D16" s="295">
        <f>SUM(E16:F16)</f>
        <v>0.67023411371237462</v>
      </c>
      <c r="E16" s="301">
        <f>E7/$C$7</f>
        <v>0.50312151616499445</v>
      </c>
      <c r="F16" s="301">
        <f>F7/$C$7</f>
        <v>0.16711259754738014</v>
      </c>
      <c r="G16" s="141"/>
      <c r="H16" s="181">
        <f>SUM(I16:J16)</f>
        <v>0.1366778149386845</v>
      </c>
      <c r="I16" s="301">
        <f>I7/$C$7</f>
        <v>0.11192865105908584</v>
      </c>
      <c r="J16" s="301">
        <f>J7/$C$7</f>
        <v>2.4749163879598662E-2</v>
      </c>
      <c r="K16" s="141"/>
      <c r="L16" s="181">
        <f>SUM(M16:N16)</f>
        <v>0.1911928651059086</v>
      </c>
      <c r="M16" s="301">
        <f>M7/$C$7</f>
        <v>0.14448160535117058</v>
      </c>
      <c r="N16" s="301">
        <f>N7/$C$7</f>
        <v>4.6711259754738013E-2</v>
      </c>
      <c r="O16" s="141"/>
      <c r="P16" s="304">
        <f>P7/$C$7</f>
        <v>1.8952062430323299E-3</v>
      </c>
    </row>
  </sheetData>
  <mergeCells count="16">
    <mergeCell ref="A3:A5"/>
    <mergeCell ref="B3:B5"/>
    <mergeCell ref="C3:C5"/>
    <mergeCell ref="P4:P5"/>
    <mergeCell ref="E3:P3"/>
    <mergeCell ref="D4:F4"/>
    <mergeCell ref="H4:J4"/>
    <mergeCell ref="L4:N4"/>
    <mergeCell ref="A12:A14"/>
    <mergeCell ref="B12:B14"/>
    <mergeCell ref="C12:C14"/>
    <mergeCell ref="E12:P12"/>
    <mergeCell ref="D13:F13"/>
    <mergeCell ref="H13:J13"/>
    <mergeCell ref="L13:N13"/>
    <mergeCell ref="P13:P14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">
    <tabColor theme="4" tint="0.39997558519241921"/>
  </sheetPr>
  <dimension ref="A1:N21"/>
  <sheetViews>
    <sheetView showGridLines="0" zoomScaleNormal="100" workbookViewId="0"/>
  </sheetViews>
  <sheetFormatPr baseColWidth="10" defaultRowHeight="12.75" x14ac:dyDescent="0.2"/>
  <cols>
    <col min="1" max="1" width="55.42578125" style="7" customWidth="1"/>
    <col min="2" max="2" width="13.7109375" style="7" customWidth="1"/>
    <col min="3" max="3" width="12.28515625" style="8" customWidth="1"/>
    <col min="4" max="5" width="11.85546875" style="8" customWidth="1"/>
    <col min="6" max="6" width="0.5703125" style="7" customWidth="1"/>
    <col min="7" max="7" width="12.28515625" style="7" customWidth="1"/>
    <col min="8" max="9" width="11.85546875" style="7" customWidth="1"/>
    <col min="10" max="10" width="0.5703125" style="7" customWidth="1"/>
    <col min="11" max="11" width="12.28515625" style="7" customWidth="1"/>
    <col min="12" max="14" width="11.85546875" style="7" customWidth="1"/>
    <col min="15" max="16384" width="11.42578125" style="7"/>
  </cols>
  <sheetData>
    <row r="1" spans="1:14" ht="16.5" x14ac:dyDescent="0.2">
      <c r="A1" s="3" t="s">
        <v>302</v>
      </c>
      <c r="B1" s="3"/>
      <c r="C1" s="3"/>
      <c r="D1" s="3"/>
      <c r="N1" s="5" t="s">
        <v>225</v>
      </c>
    </row>
    <row r="2" spans="1:14" ht="13.5" thickBot="1" x14ac:dyDescent="0.25">
      <c r="A2" s="6">
        <v>2014</v>
      </c>
      <c r="B2" s="6"/>
    </row>
    <row r="3" spans="1:14" ht="17.25" customHeight="1" x14ac:dyDescent="0.2">
      <c r="A3" s="352" t="s">
        <v>228</v>
      </c>
      <c r="B3" s="352" t="s">
        <v>1</v>
      </c>
      <c r="C3" s="354" t="s">
        <v>382</v>
      </c>
      <c r="D3" s="354"/>
      <c r="E3" s="354"/>
      <c r="F3" s="354"/>
      <c r="G3" s="354"/>
      <c r="H3" s="354"/>
      <c r="I3" s="354"/>
      <c r="J3" s="354"/>
      <c r="K3" s="354"/>
      <c r="L3" s="354"/>
      <c r="M3" s="354"/>
      <c r="N3" s="354"/>
    </row>
    <row r="4" spans="1:14" ht="15" customHeight="1" x14ac:dyDescent="0.2">
      <c r="A4" s="356"/>
      <c r="B4" s="356"/>
      <c r="C4" s="363" t="s">
        <v>6</v>
      </c>
      <c r="D4" s="363"/>
      <c r="E4" s="363"/>
      <c r="F4" s="39"/>
      <c r="G4" s="363" t="s">
        <v>7</v>
      </c>
      <c r="H4" s="363"/>
      <c r="I4" s="363"/>
      <c r="J4" s="39"/>
      <c r="K4" s="363" t="s">
        <v>162</v>
      </c>
      <c r="L4" s="363"/>
      <c r="M4" s="363"/>
      <c r="N4" s="368" t="s">
        <v>347</v>
      </c>
    </row>
    <row r="5" spans="1:14" ht="18.75" customHeight="1" thickBot="1" x14ac:dyDescent="0.25">
      <c r="A5" s="353"/>
      <c r="B5" s="353"/>
      <c r="C5" s="93" t="s">
        <v>1</v>
      </c>
      <c r="D5" s="37" t="s">
        <v>8</v>
      </c>
      <c r="E5" s="37" t="s">
        <v>9</v>
      </c>
      <c r="F5" s="54"/>
      <c r="G5" s="93" t="s">
        <v>1</v>
      </c>
      <c r="H5" s="37" t="s">
        <v>8</v>
      </c>
      <c r="I5" s="37" t="s">
        <v>9</v>
      </c>
      <c r="J5" s="54"/>
      <c r="K5" s="93" t="s">
        <v>1</v>
      </c>
      <c r="L5" s="37" t="s">
        <v>8</v>
      </c>
      <c r="M5" s="94" t="s">
        <v>9</v>
      </c>
      <c r="N5" s="353"/>
    </row>
    <row r="6" spans="1:14" ht="17.25" customHeight="1" x14ac:dyDescent="0.2">
      <c r="A6" s="23" t="s">
        <v>229</v>
      </c>
      <c r="B6" s="136">
        <f>SUM(C6,G6,K6,N6)</f>
        <v>8970</v>
      </c>
      <c r="C6" s="136">
        <f>SUM(D6,E6)</f>
        <v>4289</v>
      </c>
      <c r="D6" s="103">
        <v>3179</v>
      </c>
      <c r="E6" s="103">
        <v>1110</v>
      </c>
      <c r="F6" s="143"/>
      <c r="G6" s="122">
        <f>SUM(H6,I6)</f>
        <v>3598</v>
      </c>
      <c r="H6" s="143">
        <v>2833</v>
      </c>
      <c r="I6" s="143">
        <v>765</v>
      </c>
      <c r="J6" s="143"/>
      <c r="K6" s="122">
        <f>SUM(L6,M6)</f>
        <v>1068</v>
      </c>
      <c r="L6" s="143">
        <v>801</v>
      </c>
      <c r="M6" s="143">
        <v>267</v>
      </c>
      <c r="N6" s="144">
        <v>15</v>
      </c>
    </row>
    <row r="7" spans="1:14" ht="17.25" customHeight="1" x14ac:dyDescent="0.2">
      <c r="A7" s="23" t="s">
        <v>230</v>
      </c>
      <c r="B7" s="136">
        <f t="shared" ref="B7:B9" si="0">SUM(C7,G7,K7,N7)</f>
        <v>8970</v>
      </c>
      <c r="C7" s="136">
        <f t="shared" ref="C7:C9" si="1">SUM(D7,E7)</f>
        <v>637</v>
      </c>
      <c r="D7" s="103">
        <v>331</v>
      </c>
      <c r="E7" s="103">
        <v>306</v>
      </c>
      <c r="F7" s="143"/>
      <c r="G7" s="122">
        <f t="shared" ref="G7:G9" si="2">SUM(H7,I7)</f>
        <v>8318</v>
      </c>
      <c r="H7" s="143">
        <v>6482</v>
      </c>
      <c r="I7" s="143">
        <v>1836</v>
      </c>
      <c r="J7" s="143"/>
      <c r="K7" s="130"/>
      <c r="L7" s="130" t="s">
        <v>34</v>
      </c>
      <c r="M7" s="130"/>
      <c r="N7" s="145">
        <v>15</v>
      </c>
    </row>
    <row r="8" spans="1:14" ht="17.25" customHeight="1" x14ac:dyDescent="0.2">
      <c r="A8" s="23" t="s">
        <v>231</v>
      </c>
      <c r="B8" s="136">
        <f t="shared" si="0"/>
        <v>8970</v>
      </c>
      <c r="C8" s="136">
        <f t="shared" si="1"/>
        <v>4318</v>
      </c>
      <c r="D8" s="103">
        <v>3210</v>
      </c>
      <c r="E8" s="103">
        <v>1108</v>
      </c>
      <c r="F8" s="143"/>
      <c r="G8" s="122">
        <f t="shared" si="2"/>
        <v>3626</v>
      </c>
      <c r="H8" s="143">
        <v>2856</v>
      </c>
      <c r="I8" s="143">
        <v>770</v>
      </c>
      <c r="J8" s="143"/>
      <c r="K8" s="122">
        <f t="shared" ref="K8" si="3">SUM(L8,M8)</f>
        <v>1011</v>
      </c>
      <c r="L8" s="134">
        <v>747</v>
      </c>
      <c r="M8" s="134">
        <v>264</v>
      </c>
      <c r="N8" s="144">
        <v>15</v>
      </c>
    </row>
    <row r="9" spans="1:14" ht="17.25" customHeight="1" thickBot="1" x14ac:dyDescent="0.25">
      <c r="A9" s="51" t="s">
        <v>232</v>
      </c>
      <c r="B9" s="137">
        <f t="shared" si="0"/>
        <v>8970</v>
      </c>
      <c r="C9" s="137">
        <f t="shared" si="1"/>
        <v>657</v>
      </c>
      <c r="D9" s="147">
        <v>368</v>
      </c>
      <c r="E9" s="147">
        <v>289</v>
      </c>
      <c r="F9" s="57"/>
      <c r="G9" s="123">
        <f t="shared" si="2"/>
        <v>8298</v>
      </c>
      <c r="H9" s="57">
        <v>6445</v>
      </c>
      <c r="I9" s="57">
        <v>1853</v>
      </c>
      <c r="J9" s="57"/>
      <c r="K9" s="132"/>
      <c r="L9" s="132" t="s">
        <v>34</v>
      </c>
      <c r="M9" s="132"/>
      <c r="N9" s="146">
        <v>15</v>
      </c>
    </row>
    <row r="10" spans="1:14" x14ac:dyDescent="0.2">
      <c r="D10" s="26"/>
      <c r="E10" s="9"/>
    </row>
    <row r="14" spans="1:14" ht="13.5" thickBot="1" x14ac:dyDescent="0.25"/>
    <row r="15" spans="1:14" ht="17.25" customHeight="1" x14ac:dyDescent="0.2">
      <c r="A15" s="352" t="s">
        <v>228</v>
      </c>
      <c r="B15" s="352" t="s">
        <v>1</v>
      </c>
      <c r="C15" s="354" t="s">
        <v>382</v>
      </c>
      <c r="D15" s="354"/>
      <c r="E15" s="354"/>
      <c r="F15" s="354"/>
      <c r="G15" s="354"/>
      <c r="H15" s="354"/>
      <c r="I15" s="354"/>
      <c r="J15" s="354"/>
      <c r="K15" s="354"/>
      <c r="L15" s="354"/>
      <c r="M15" s="354"/>
      <c r="N15" s="354"/>
    </row>
    <row r="16" spans="1:14" ht="17.25" customHeight="1" x14ac:dyDescent="0.2">
      <c r="A16" s="356"/>
      <c r="B16" s="356"/>
      <c r="C16" s="363" t="s">
        <v>6</v>
      </c>
      <c r="D16" s="363"/>
      <c r="E16" s="363"/>
      <c r="F16" s="39"/>
      <c r="G16" s="363" t="s">
        <v>7</v>
      </c>
      <c r="H16" s="363"/>
      <c r="I16" s="363"/>
      <c r="J16" s="39"/>
      <c r="K16" s="363" t="s">
        <v>162</v>
      </c>
      <c r="L16" s="363"/>
      <c r="M16" s="363"/>
      <c r="N16" s="368" t="s">
        <v>347</v>
      </c>
    </row>
    <row r="17" spans="1:14" ht="17.25" customHeight="1" thickBot="1" x14ac:dyDescent="0.25">
      <c r="A17" s="353"/>
      <c r="B17" s="353"/>
      <c r="C17" s="163" t="s">
        <v>1</v>
      </c>
      <c r="D17" s="164" t="s">
        <v>8</v>
      </c>
      <c r="E17" s="164" t="s">
        <v>9</v>
      </c>
      <c r="F17" s="54"/>
      <c r="G17" s="163" t="s">
        <v>1</v>
      </c>
      <c r="H17" s="164" t="s">
        <v>8</v>
      </c>
      <c r="I17" s="164" t="s">
        <v>9</v>
      </c>
      <c r="J17" s="54"/>
      <c r="K17" s="163" t="s">
        <v>1</v>
      </c>
      <c r="L17" s="164" t="s">
        <v>8</v>
      </c>
      <c r="M17" s="164" t="s">
        <v>9</v>
      </c>
      <c r="N17" s="353"/>
    </row>
    <row r="18" spans="1:14" ht="16.5" customHeight="1" x14ac:dyDescent="0.2">
      <c r="A18" s="23" t="s">
        <v>229</v>
      </c>
      <c r="B18" s="328">
        <f>SUM(C18,G18,K18,N18)</f>
        <v>1</v>
      </c>
      <c r="C18" s="329">
        <f>SUM(D18,E18)</f>
        <v>0.47814938684503905</v>
      </c>
      <c r="D18" s="244">
        <f>D6/$B$6</f>
        <v>0.35440356744704571</v>
      </c>
      <c r="E18" s="244">
        <f>E6/$B$6</f>
        <v>0.12374581939799331</v>
      </c>
      <c r="F18" s="143"/>
      <c r="G18" s="328">
        <f>SUM(H18,I18)</f>
        <v>0.40111482720178371</v>
      </c>
      <c r="H18" s="244">
        <f>H6/$B$6</f>
        <v>0.31583054626532886</v>
      </c>
      <c r="I18" s="244">
        <f>I6/$B$6</f>
        <v>8.5284280936454848E-2</v>
      </c>
      <c r="J18" s="143"/>
      <c r="K18" s="328">
        <f>SUM(L18,M18)</f>
        <v>0.11906354515050167</v>
      </c>
      <c r="L18" s="244">
        <f>L6/$B$6</f>
        <v>8.9297658862876259E-2</v>
      </c>
      <c r="M18" s="244">
        <f>M6/$B$6</f>
        <v>2.9765886287625418E-2</v>
      </c>
      <c r="N18" s="328">
        <f>N6/$B$6</f>
        <v>1.6722408026755853E-3</v>
      </c>
    </row>
    <row r="19" spans="1:14" ht="16.5" customHeight="1" x14ac:dyDescent="0.2">
      <c r="A19" s="23" t="s">
        <v>230</v>
      </c>
      <c r="B19" s="328">
        <f t="shared" ref="B19:B21" si="4">SUM(C19,G19,K19,N19)</f>
        <v>1</v>
      </c>
      <c r="C19" s="328">
        <f t="shared" ref="C19:C21" si="5">SUM(D19,E19)</f>
        <v>7.101449275362319E-2</v>
      </c>
      <c r="D19" s="244">
        <f t="shared" ref="D19:E19" si="6">D7/$B$6</f>
        <v>3.6900780379041251E-2</v>
      </c>
      <c r="E19" s="244">
        <f t="shared" si="6"/>
        <v>3.4113712374581939E-2</v>
      </c>
      <c r="F19" s="143"/>
      <c r="G19" s="329">
        <f t="shared" ref="G19:G21" si="7">SUM(H19,I19)</f>
        <v>0.92731326644370127</v>
      </c>
      <c r="H19" s="244">
        <f t="shared" ref="H19:I19" si="8">H7/$B$6</f>
        <v>0.72263099219620963</v>
      </c>
      <c r="I19" s="244">
        <f t="shared" si="8"/>
        <v>0.20468227424749164</v>
      </c>
      <c r="J19" s="143"/>
      <c r="K19" s="130"/>
      <c r="L19" s="130" t="s">
        <v>34</v>
      </c>
      <c r="M19" s="130"/>
      <c r="N19" s="328">
        <f t="shared" ref="N19:N21" si="9">N7/$B$6</f>
        <v>1.6722408026755853E-3</v>
      </c>
    </row>
    <row r="20" spans="1:14" ht="16.5" customHeight="1" x14ac:dyDescent="0.2">
      <c r="A20" s="23" t="s">
        <v>231</v>
      </c>
      <c r="B20" s="328">
        <f t="shared" si="4"/>
        <v>0.99999999999999989</v>
      </c>
      <c r="C20" s="329">
        <f t="shared" si="5"/>
        <v>0.4813823857302118</v>
      </c>
      <c r="D20" s="244">
        <f t="shared" ref="D20:E20" si="10">D8/$B$6</f>
        <v>0.35785953177257523</v>
      </c>
      <c r="E20" s="244">
        <f t="shared" si="10"/>
        <v>0.12352285395763657</v>
      </c>
      <c r="F20" s="143"/>
      <c r="G20" s="328">
        <f t="shared" si="7"/>
        <v>0.40423634336677811</v>
      </c>
      <c r="H20" s="244">
        <f t="shared" ref="H20:I20" si="11">H8/$B$6</f>
        <v>0.31839464882943141</v>
      </c>
      <c r="I20" s="244">
        <f t="shared" si="11"/>
        <v>8.5841694537346705E-2</v>
      </c>
      <c r="J20" s="143"/>
      <c r="K20" s="328">
        <f t="shared" ref="K20" si="12">SUM(L20,M20)</f>
        <v>0.11270903010033445</v>
      </c>
      <c r="L20" s="244">
        <f t="shared" ref="L20:M20" si="13">L8/$B$6</f>
        <v>8.327759197324415E-2</v>
      </c>
      <c r="M20" s="244">
        <f t="shared" si="13"/>
        <v>2.9431438127090301E-2</v>
      </c>
      <c r="N20" s="328">
        <f t="shared" si="9"/>
        <v>1.6722408026755853E-3</v>
      </c>
    </row>
    <row r="21" spans="1:14" ht="16.5" customHeight="1" thickBot="1" x14ac:dyDescent="0.25">
      <c r="A21" s="51" t="s">
        <v>232</v>
      </c>
      <c r="B21" s="320">
        <f t="shared" si="4"/>
        <v>1</v>
      </c>
      <c r="C21" s="320">
        <f t="shared" si="5"/>
        <v>7.3244147157190631E-2</v>
      </c>
      <c r="D21" s="319">
        <f t="shared" ref="D21:E21" si="14">D9/$B$6</f>
        <v>4.1025641025641026E-2</v>
      </c>
      <c r="E21" s="319">
        <f t="shared" si="14"/>
        <v>3.2218506131549612E-2</v>
      </c>
      <c r="F21" s="57"/>
      <c r="G21" s="330">
        <f t="shared" si="7"/>
        <v>0.92508361204013378</v>
      </c>
      <c r="H21" s="319">
        <f t="shared" ref="H21:I21" si="15">H9/$B$6</f>
        <v>0.71850613154960985</v>
      </c>
      <c r="I21" s="319">
        <f t="shared" si="15"/>
        <v>0.20657748049052396</v>
      </c>
      <c r="J21" s="57"/>
      <c r="K21" s="132"/>
      <c r="L21" s="132" t="s">
        <v>34</v>
      </c>
      <c r="M21" s="132"/>
      <c r="N21" s="320">
        <f t="shared" si="9"/>
        <v>1.6722408026755853E-3</v>
      </c>
    </row>
  </sheetData>
  <mergeCells count="14">
    <mergeCell ref="N16:N17"/>
    <mergeCell ref="C15:N15"/>
    <mergeCell ref="A3:A5"/>
    <mergeCell ref="C4:E4"/>
    <mergeCell ref="G4:I4"/>
    <mergeCell ref="K4:M4"/>
    <mergeCell ref="N4:N5"/>
    <mergeCell ref="B3:B5"/>
    <mergeCell ref="C3:N3"/>
    <mergeCell ref="A15:A17"/>
    <mergeCell ref="B15:B17"/>
    <mergeCell ref="C16:E16"/>
    <mergeCell ref="G16:I16"/>
    <mergeCell ref="K16:M16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">
    <tabColor theme="5" tint="-0.249977111117893"/>
  </sheetPr>
  <dimension ref="A1:W33"/>
  <sheetViews>
    <sheetView showGridLines="0" zoomScaleNormal="100" workbookViewId="0"/>
  </sheetViews>
  <sheetFormatPr baseColWidth="10" defaultRowHeight="12.75" x14ac:dyDescent="0.2"/>
  <cols>
    <col min="1" max="1" width="33.140625" style="1" customWidth="1"/>
    <col min="2" max="5" width="11.85546875" style="2" customWidth="1"/>
    <col min="6" max="6" width="0.42578125" style="2" customWidth="1"/>
    <col min="7" max="9" width="11.85546875" style="2" customWidth="1"/>
    <col min="10" max="10" width="0.42578125" style="2" customWidth="1"/>
    <col min="11" max="11" width="11.85546875" style="2" customWidth="1"/>
    <col min="12" max="12" width="0.42578125" style="2" customWidth="1"/>
    <col min="13" max="15" width="11.85546875" style="2" customWidth="1"/>
    <col min="16" max="16" width="0.42578125" style="2" customWidth="1"/>
    <col min="17" max="18" width="11.85546875" style="2" customWidth="1"/>
    <col min="19" max="19" width="11.85546875" style="1" customWidth="1"/>
    <col min="20" max="20" width="0.42578125" style="1" customWidth="1"/>
    <col min="21" max="16384" width="11.42578125" style="1"/>
  </cols>
  <sheetData>
    <row r="1" spans="1:23" ht="16.5" customHeight="1" x14ac:dyDescent="0.2">
      <c r="A1" s="3" t="s">
        <v>332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2"/>
      <c r="R1" s="22"/>
      <c r="T1" s="17"/>
      <c r="U1" s="17" t="s">
        <v>236</v>
      </c>
    </row>
    <row r="2" spans="1:23" ht="13.5" thickBot="1" x14ac:dyDescent="0.25">
      <c r="A2" s="6">
        <v>2014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</row>
    <row r="3" spans="1:23" ht="29.25" customHeight="1" x14ac:dyDescent="0.2">
      <c r="A3" s="350" t="s">
        <v>45</v>
      </c>
      <c r="B3" s="352" t="s">
        <v>1</v>
      </c>
      <c r="C3" s="354" t="s">
        <v>303</v>
      </c>
      <c r="D3" s="354"/>
      <c r="E3" s="354"/>
      <c r="F3" s="354"/>
      <c r="G3" s="354"/>
      <c r="H3" s="354"/>
      <c r="I3" s="354"/>
      <c r="J3" s="354"/>
      <c r="K3" s="354"/>
      <c r="L3" s="154"/>
      <c r="M3" s="354" t="s">
        <v>304</v>
      </c>
      <c r="N3" s="354"/>
      <c r="O3" s="354"/>
      <c r="P3" s="354"/>
      <c r="Q3" s="354"/>
      <c r="R3" s="354"/>
      <c r="S3" s="354"/>
      <c r="T3" s="354"/>
      <c r="U3" s="354"/>
    </row>
    <row r="4" spans="1:23" ht="17.25" customHeight="1" x14ac:dyDescent="0.2">
      <c r="A4" s="355"/>
      <c r="B4" s="356"/>
      <c r="C4" s="357" t="s">
        <v>6</v>
      </c>
      <c r="D4" s="357"/>
      <c r="E4" s="357"/>
      <c r="F4" s="43"/>
      <c r="G4" s="357" t="s">
        <v>7</v>
      </c>
      <c r="H4" s="357"/>
      <c r="I4" s="357"/>
      <c r="J4" s="43"/>
      <c r="K4" s="367" t="s">
        <v>347</v>
      </c>
      <c r="L4" s="43"/>
      <c r="M4" s="357" t="s">
        <v>6</v>
      </c>
      <c r="N4" s="357"/>
      <c r="O4" s="357"/>
      <c r="P4" s="43"/>
      <c r="Q4" s="357" t="s">
        <v>7</v>
      </c>
      <c r="R4" s="357"/>
      <c r="S4" s="357"/>
      <c r="T4" s="43"/>
      <c r="U4" s="367" t="s">
        <v>347</v>
      </c>
    </row>
    <row r="5" spans="1:23" ht="23.25" customHeight="1" thickBot="1" x14ac:dyDescent="0.25">
      <c r="A5" s="351"/>
      <c r="B5" s="353"/>
      <c r="C5" s="93" t="s">
        <v>1</v>
      </c>
      <c r="D5" s="47" t="s">
        <v>8</v>
      </c>
      <c r="E5" s="47" t="s">
        <v>9</v>
      </c>
      <c r="F5" s="54"/>
      <c r="G5" s="93" t="s">
        <v>1</v>
      </c>
      <c r="H5" s="47" t="s">
        <v>8</v>
      </c>
      <c r="I5" s="47" t="s">
        <v>9</v>
      </c>
      <c r="J5" s="54"/>
      <c r="K5" s="351"/>
      <c r="L5" s="54"/>
      <c r="M5" s="163" t="s">
        <v>1</v>
      </c>
      <c r="N5" s="47" t="s">
        <v>8</v>
      </c>
      <c r="O5" s="47" t="s">
        <v>9</v>
      </c>
      <c r="P5" s="54"/>
      <c r="Q5" s="163" t="s">
        <v>1</v>
      </c>
      <c r="R5" s="47" t="s">
        <v>8</v>
      </c>
      <c r="S5" s="47" t="s">
        <v>9</v>
      </c>
      <c r="T5" s="54"/>
      <c r="U5" s="351"/>
    </row>
    <row r="6" spans="1:23" ht="15.75" customHeight="1" x14ac:dyDescent="0.2">
      <c r="A6" s="55" t="s">
        <v>1</v>
      </c>
      <c r="B6" s="76">
        <f>SUM(C6,G6,K6)</f>
        <v>8970</v>
      </c>
      <c r="C6" s="76">
        <f>SUM(D6,E6)</f>
        <v>637</v>
      </c>
      <c r="D6" s="76">
        <f>SUM(D7:D15)</f>
        <v>331</v>
      </c>
      <c r="E6" s="76">
        <f>SUM(E7:E15)</f>
        <v>306</v>
      </c>
      <c r="F6" s="76"/>
      <c r="G6" s="76">
        <f>SUM(H6,I6)</f>
        <v>8318</v>
      </c>
      <c r="H6" s="76">
        <f>SUM(H7:H15)</f>
        <v>6482</v>
      </c>
      <c r="I6" s="76">
        <f>SUM(I7:I15)</f>
        <v>1836</v>
      </c>
      <c r="J6" s="76"/>
      <c r="K6" s="76">
        <f>SUM(K7:K15)</f>
        <v>15</v>
      </c>
      <c r="L6" s="62"/>
      <c r="M6" s="76">
        <f>SUM(M7:M15)</f>
        <v>657</v>
      </c>
      <c r="N6" s="76">
        <f>SUM(N7:N15)</f>
        <v>368</v>
      </c>
      <c r="O6" s="76">
        <f>SUM(O7:O15)</f>
        <v>289</v>
      </c>
      <c r="P6" s="76"/>
      <c r="Q6" s="76">
        <f>SUM(Q7:Q15)</f>
        <v>8298</v>
      </c>
      <c r="R6" s="76">
        <f>SUM(R7:R15)</f>
        <v>6445</v>
      </c>
      <c r="S6" s="76">
        <f>SUM(S7:S15)</f>
        <v>1853</v>
      </c>
      <c r="T6" s="76"/>
      <c r="U6" s="76">
        <f>SUM(U7:U15)</f>
        <v>15</v>
      </c>
      <c r="V6" s="109"/>
      <c r="W6" s="109"/>
    </row>
    <row r="7" spans="1:23" ht="15.75" customHeight="1" x14ac:dyDescent="0.2">
      <c r="A7" s="23" t="s">
        <v>43</v>
      </c>
      <c r="B7" s="82">
        <f t="shared" ref="B7:B15" si="0">SUM(C7,G7,K7)</f>
        <v>97</v>
      </c>
      <c r="C7" s="82">
        <f t="shared" ref="C7:C15" si="1">SUM(D7:E7)</f>
        <v>5</v>
      </c>
      <c r="D7" s="78">
        <v>4</v>
      </c>
      <c r="E7" s="78">
        <v>1</v>
      </c>
      <c r="F7" s="78"/>
      <c r="G7" s="82">
        <f t="shared" ref="G7:G15" si="2">SUM(H7:I7)</f>
        <v>92</v>
      </c>
      <c r="H7" s="78">
        <v>77</v>
      </c>
      <c r="I7" s="78">
        <v>15</v>
      </c>
      <c r="J7" s="78"/>
      <c r="K7" s="214" t="s">
        <v>374</v>
      </c>
      <c r="L7" s="18"/>
      <c r="M7" s="82">
        <f t="shared" ref="M7:M15" si="3">SUM(N7:O7)</f>
        <v>7</v>
      </c>
      <c r="N7" s="78">
        <v>6</v>
      </c>
      <c r="O7" s="78">
        <v>1</v>
      </c>
      <c r="P7" s="78"/>
      <c r="Q7" s="82">
        <f t="shared" ref="Q7:Q15" si="4">SUM(R7:S7)</f>
        <v>90</v>
      </c>
      <c r="R7" s="78">
        <v>75</v>
      </c>
      <c r="S7" s="78">
        <v>15</v>
      </c>
      <c r="T7" s="78"/>
      <c r="U7" s="214" t="s">
        <v>374</v>
      </c>
      <c r="V7" s="109"/>
      <c r="W7" s="109"/>
    </row>
    <row r="8" spans="1:23" ht="15.75" customHeight="1" x14ac:dyDescent="0.2">
      <c r="A8" s="23" t="s">
        <v>42</v>
      </c>
      <c r="B8" s="82">
        <f t="shared" si="0"/>
        <v>11</v>
      </c>
      <c r="C8" s="82">
        <f t="shared" si="1"/>
        <v>3</v>
      </c>
      <c r="D8" s="78">
        <v>3</v>
      </c>
      <c r="E8" s="215" t="s">
        <v>374</v>
      </c>
      <c r="F8" s="78"/>
      <c r="G8" s="82">
        <f t="shared" si="2"/>
        <v>8</v>
      </c>
      <c r="H8" s="78">
        <v>8</v>
      </c>
      <c r="I8" s="215" t="s">
        <v>374</v>
      </c>
      <c r="J8" s="78"/>
      <c r="K8" s="214" t="s">
        <v>374</v>
      </c>
      <c r="L8" s="18"/>
      <c r="M8" s="82">
        <f t="shared" si="3"/>
        <v>2</v>
      </c>
      <c r="N8" s="78">
        <v>2</v>
      </c>
      <c r="O8" s="215" t="s">
        <v>374</v>
      </c>
      <c r="P8" s="78"/>
      <c r="Q8" s="82">
        <f t="shared" si="4"/>
        <v>9</v>
      </c>
      <c r="R8" s="78">
        <v>9</v>
      </c>
      <c r="S8" s="215" t="s">
        <v>374</v>
      </c>
      <c r="T8" s="78"/>
      <c r="U8" s="214" t="s">
        <v>374</v>
      </c>
      <c r="V8" s="109"/>
      <c r="W8" s="109"/>
    </row>
    <row r="9" spans="1:23" ht="15.75" customHeight="1" x14ac:dyDescent="0.2">
      <c r="A9" s="23" t="s">
        <v>41</v>
      </c>
      <c r="B9" s="82">
        <f t="shared" si="0"/>
        <v>27</v>
      </c>
      <c r="C9" s="82">
        <f t="shared" si="1"/>
        <v>3</v>
      </c>
      <c r="D9" s="78">
        <v>1</v>
      </c>
      <c r="E9" s="78">
        <v>2</v>
      </c>
      <c r="F9" s="78"/>
      <c r="G9" s="82">
        <f t="shared" si="2"/>
        <v>24</v>
      </c>
      <c r="H9" s="78">
        <v>19</v>
      </c>
      <c r="I9" s="78">
        <v>5</v>
      </c>
      <c r="J9" s="78"/>
      <c r="K9" s="214" t="s">
        <v>374</v>
      </c>
      <c r="L9" s="18"/>
      <c r="M9" s="82">
        <f t="shared" si="3"/>
        <v>2</v>
      </c>
      <c r="N9" s="78">
        <v>1</v>
      </c>
      <c r="O9" s="78">
        <v>1</v>
      </c>
      <c r="P9" s="78"/>
      <c r="Q9" s="82">
        <f t="shared" si="4"/>
        <v>25</v>
      </c>
      <c r="R9" s="78">
        <v>19</v>
      </c>
      <c r="S9" s="78">
        <v>6</v>
      </c>
      <c r="T9" s="78"/>
      <c r="U9" s="214" t="s">
        <v>374</v>
      </c>
      <c r="V9" s="109"/>
      <c r="W9" s="109"/>
    </row>
    <row r="10" spans="1:23" ht="15.75" customHeight="1" x14ac:dyDescent="0.2">
      <c r="A10" s="23" t="s">
        <v>40</v>
      </c>
      <c r="B10" s="82">
        <f t="shared" si="0"/>
        <v>56</v>
      </c>
      <c r="C10" s="82">
        <f t="shared" si="1"/>
        <v>3</v>
      </c>
      <c r="D10" s="331" t="s">
        <v>374</v>
      </c>
      <c r="E10" s="79">
        <v>3</v>
      </c>
      <c r="F10" s="79"/>
      <c r="G10" s="82">
        <f t="shared" si="2"/>
        <v>53</v>
      </c>
      <c r="H10" s="79">
        <v>47</v>
      </c>
      <c r="I10" s="79">
        <v>6</v>
      </c>
      <c r="J10" s="78"/>
      <c r="K10" s="214" t="s">
        <v>374</v>
      </c>
      <c r="L10" s="18"/>
      <c r="M10" s="82">
        <f t="shared" si="3"/>
        <v>5</v>
      </c>
      <c r="N10" s="79">
        <v>4</v>
      </c>
      <c r="O10" s="79">
        <v>1</v>
      </c>
      <c r="P10" s="79"/>
      <c r="Q10" s="82">
        <f t="shared" si="4"/>
        <v>51</v>
      </c>
      <c r="R10" s="79">
        <v>43</v>
      </c>
      <c r="S10" s="79">
        <v>8</v>
      </c>
      <c r="T10" s="78"/>
      <c r="U10" s="214" t="s">
        <v>374</v>
      </c>
      <c r="V10" s="109"/>
      <c r="W10" s="109"/>
    </row>
    <row r="11" spans="1:23" ht="15.75" customHeight="1" x14ac:dyDescent="0.25">
      <c r="A11" s="23" t="s">
        <v>39</v>
      </c>
      <c r="B11" s="82">
        <f t="shared" si="0"/>
        <v>134</v>
      </c>
      <c r="C11" s="82">
        <f t="shared" si="1"/>
        <v>6</v>
      </c>
      <c r="D11" s="78">
        <v>4</v>
      </c>
      <c r="E11" s="78">
        <v>2</v>
      </c>
      <c r="F11" s="78"/>
      <c r="G11" s="82">
        <f t="shared" si="2"/>
        <v>128</v>
      </c>
      <c r="H11" s="78">
        <v>108</v>
      </c>
      <c r="I11" s="78">
        <v>20</v>
      </c>
      <c r="J11" s="72"/>
      <c r="K11" s="214" t="s">
        <v>374</v>
      </c>
      <c r="L11" s="18"/>
      <c r="M11" s="82">
        <f t="shared" si="3"/>
        <v>6</v>
      </c>
      <c r="N11" s="78">
        <v>5</v>
      </c>
      <c r="O11" s="78">
        <v>1</v>
      </c>
      <c r="P11" s="78"/>
      <c r="Q11" s="82">
        <f t="shared" si="4"/>
        <v>128</v>
      </c>
      <c r="R11" s="78">
        <v>107</v>
      </c>
      <c r="S11" s="78">
        <v>21</v>
      </c>
      <c r="T11" s="72"/>
      <c r="U11" s="214" t="s">
        <v>374</v>
      </c>
      <c r="V11" s="109"/>
      <c r="W11" s="109"/>
    </row>
    <row r="12" spans="1:23" ht="15.75" customHeight="1" x14ac:dyDescent="0.25">
      <c r="A12" s="23" t="s">
        <v>38</v>
      </c>
      <c r="B12" s="82">
        <f t="shared" si="0"/>
        <v>884</v>
      </c>
      <c r="C12" s="82">
        <f t="shared" si="1"/>
        <v>62</v>
      </c>
      <c r="D12" s="78">
        <v>29</v>
      </c>
      <c r="E12" s="78">
        <v>33</v>
      </c>
      <c r="F12" s="78"/>
      <c r="G12" s="82">
        <f t="shared" si="2"/>
        <v>822</v>
      </c>
      <c r="H12" s="78">
        <v>596</v>
      </c>
      <c r="I12" s="78">
        <v>226</v>
      </c>
      <c r="J12" s="72"/>
      <c r="K12" s="214" t="s">
        <v>374</v>
      </c>
      <c r="L12" s="18"/>
      <c r="M12" s="82">
        <f t="shared" si="3"/>
        <v>56</v>
      </c>
      <c r="N12" s="78">
        <v>25</v>
      </c>
      <c r="O12" s="78">
        <v>31</v>
      </c>
      <c r="P12" s="78"/>
      <c r="Q12" s="82">
        <f t="shared" si="4"/>
        <v>828</v>
      </c>
      <c r="R12" s="78">
        <v>600</v>
      </c>
      <c r="S12" s="78">
        <v>228</v>
      </c>
      <c r="T12" s="72"/>
      <c r="U12" s="214" t="s">
        <v>374</v>
      </c>
      <c r="V12" s="109"/>
      <c r="W12" s="109"/>
    </row>
    <row r="13" spans="1:23" ht="15.75" customHeight="1" x14ac:dyDescent="0.25">
      <c r="A13" s="23" t="s">
        <v>37</v>
      </c>
      <c r="B13" s="82">
        <f t="shared" si="0"/>
        <v>384</v>
      </c>
      <c r="C13" s="82">
        <f t="shared" si="1"/>
        <v>29</v>
      </c>
      <c r="D13" s="78">
        <v>13</v>
      </c>
      <c r="E13" s="78">
        <v>16</v>
      </c>
      <c r="F13" s="78"/>
      <c r="G13" s="82">
        <f t="shared" si="2"/>
        <v>354</v>
      </c>
      <c r="H13" s="78">
        <v>251</v>
      </c>
      <c r="I13" s="78">
        <v>103</v>
      </c>
      <c r="J13" s="72"/>
      <c r="K13" s="82">
        <v>1</v>
      </c>
      <c r="L13" s="18"/>
      <c r="M13" s="82">
        <f t="shared" si="3"/>
        <v>29</v>
      </c>
      <c r="N13" s="78">
        <v>16</v>
      </c>
      <c r="O13" s="78">
        <v>13</v>
      </c>
      <c r="P13" s="78"/>
      <c r="Q13" s="82">
        <f t="shared" si="4"/>
        <v>354</v>
      </c>
      <c r="R13" s="78">
        <v>248</v>
      </c>
      <c r="S13" s="78">
        <v>106</v>
      </c>
      <c r="T13" s="72"/>
      <c r="U13" s="82">
        <v>1</v>
      </c>
      <c r="V13" s="109"/>
      <c r="W13" s="109"/>
    </row>
    <row r="14" spans="1:23" ht="15.75" customHeight="1" x14ac:dyDescent="0.25">
      <c r="A14" s="23" t="s">
        <v>36</v>
      </c>
      <c r="B14" s="82">
        <f t="shared" si="0"/>
        <v>4174</v>
      </c>
      <c r="C14" s="82">
        <f t="shared" si="1"/>
        <v>282</v>
      </c>
      <c r="D14" s="78">
        <v>156</v>
      </c>
      <c r="E14" s="78">
        <v>126</v>
      </c>
      <c r="F14" s="78"/>
      <c r="G14" s="82">
        <f t="shared" si="2"/>
        <v>3887</v>
      </c>
      <c r="H14" s="78">
        <v>3102</v>
      </c>
      <c r="I14" s="78">
        <v>785</v>
      </c>
      <c r="J14" s="72"/>
      <c r="K14" s="82">
        <v>5</v>
      </c>
      <c r="L14" s="18"/>
      <c r="M14" s="82">
        <f t="shared" si="3"/>
        <v>298</v>
      </c>
      <c r="N14" s="78">
        <v>179</v>
      </c>
      <c r="O14" s="78">
        <v>119</v>
      </c>
      <c r="P14" s="78"/>
      <c r="Q14" s="82">
        <f t="shared" si="4"/>
        <v>3871</v>
      </c>
      <c r="R14" s="78">
        <v>3079</v>
      </c>
      <c r="S14" s="78">
        <v>792</v>
      </c>
      <c r="T14" s="72"/>
      <c r="U14" s="82">
        <v>5</v>
      </c>
      <c r="V14" s="109"/>
      <c r="W14" s="109"/>
    </row>
    <row r="15" spans="1:23" ht="15.75" customHeight="1" thickBot="1" x14ac:dyDescent="0.25">
      <c r="A15" s="51" t="s">
        <v>16</v>
      </c>
      <c r="B15" s="83">
        <f t="shared" si="0"/>
        <v>3203</v>
      </c>
      <c r="C15" s="83">
        <f t="shared" si="1"/>
        <v>244</v>
      </c>
      <c r="D15" s="80">
        <v>121</v>
      </c>
      <c r="E15" s="80">
        <v>123</v>
      </c>
      <c r="F15" s="80"/>
      <c r="G15" s="83">
        <f t="shared" si="2"/>
        <v>2950</v>
      </c>
      <c r="H15" s="80">
        <v>2274</v>
      </c>
      <c r="I15" s="80">
        <v>676</v>
      </c>
      <c r="J15" s="80"/>
      <c r="K15" s="83">
        <v>9</v>
      </c>
      <c r="L15" s="15"/>
      <c r="M15" s="83">
        <f t="shared" si="3"/>
        <v>252</v>
      </c>
      <c r="N15" s="80">
        <v>130</v>
      </c>
      <c r="O15" s="80">
        <v>122</v>
      </c>
      <c r="P15" s="80"/>
      <c r="Q15" s="83">
        <f t="shared" si="4"/>
        <v>2942</v>
      </c>
      <c r="R15" s="80">
        <v>2265</v>
      </c>
      <c r="S15" s="80">
        <v>677</v>
      </c>
      <c r="T15" s="80"/>
      <c r="U15" s="83">
        <v>9</v>
      </c>
      <c r="V15" s="109"/>
      <c r="W15" s="109"/>
    </row>
    <row r="16" spans="1:23" x14ac:dyDescent="0.2">
      <c r="A16" s="2"/>
      <c r="P16" s="18"/>
      <c r="Q16" s="18"/>
    </row>
    <row r="17" spans="1:21" x14ac:dyDescent="0.2">
      <c r="A17" s="2"/>
      <c r="P17" s="18"/>
      <c r="Q17" s="18"/>
    </row>
    <row r="18" spans="1:21" x14ac:dyDescent="0.2">
      <c r="A18" s="2"/>
    </row>
    <row r="19" spans="1:21" x14ac:dyDescent="0.2">
      <c r="A19" s="2"/>
    </row>
    <row r="20" spans="1:21" ht="13.5" thickBot="1" x14ac:dyDescent="0.25">
      <c r="A20" s="2"/>
    </row>
    <row r="21" spans="1:21" ht="19.5" customHeight="1" x14ac:dyDescent="0.2">
      <c r="A21" s="350" t="s">
        <v>45</v>
      </c>
      <c r="B21" s="352" t="s">
        <v>1</v>
      </c>
      <c r="C21" s="354" t="s">
        <v>303</v>
      </c>
      <c r="D21" s="354"/>
      <c r="E21" s="354"/>
      <c r="F21" s="354"/>
      <c r="G21" s="354"/>
      <c r="H21" s="354"/>
      <c r="I21" s="354"/>
      <c r="J21" s="354"/>
      <c r="K21" s="354"/>
      <c r="L21" s="154"/>
      <c r="M21" s="354" t="s">
        <v>304</v>
      </c>
      <c r="N21" s="354"/>
      <c r="O21" s="354"/>
      <c r="P21" s="354"/>
      <c r="Q21" s="354"/>
      <c r="R21" s="354"/>
      <c r="S21" s="354"/>
      <c r="T21" s="354"/>
      <c r="U21" s="354"/>
    </row>
    <row r="22" spans="1:21" ht="19.5" customHeight="1" x14ac:dyDescent="0.2">
      <c r="A22" s="355"/>
      <c r="B22" s="356"/>
      <c r="C22" s="357" t="s">
        <v>6</v>
      </c>
      <c r="D22" s="357"/>
      <c r="E22" s="357"/>
      <c r="F22" s="43"/>
      <c r="G22" s="357" t="s">
        <v>7</v>
      </c>
      <c r="H22" s="357"/>
      <c r="I22" s="357"/>
      <c r="J22" s="43"/>
      <c r="K22" s="367" t="s">
        <v>347</v>
      </c>
      <c r="L22" s="43"/>
      <c r="M22" s="357" t="s">
        <v>6</v>
      </c>
      <c r="N22" s="357"/>
      <c r="O22" s="357"/>
      <c r="P22" s="43"/>
      <c r="Q22" s="357" t="s">
        <v>7</v>
      </c>
      <c r="R22" s="357"/>
      <c r="S22" s="357"/>
      <c r="T22" s="43"/>
      <c r="U22" s="367" t="s">
        <v>347</v>
      </c>
    </row>
    <row r="23" spans="1:21" ht="19.5" customHeight="1" thickBot="1" x14ac:dyDescent="0.25">
      <c r="A23" s="351"/>
      <c r="B23" s="353"/>
      <c r="C23" s="163" t="s">
        <v>1</v>
      </c>
      <c r="D23" s="47" t="s">
        <v>8</v>
      </c>
      <c r="E23" s="47" t="s">
        <v>9</v>
      </c>
      <c r="F23" s="54"/>
      <c r="G23" s="163" t="s">
        <v>1</v>
      </c>
      <c r="H23" s="47" t="s">
        <v>8</v>
      </c>
      <c r="I23" s="47" t="s">
        <v>9</v>
      </c>
      <c r="J23" s="54"/>
      <c r="K23" s="351"/>
      <c r="L23" s="54"/>
      <c r="M23" s="163" t="s">
        <v>1</v>
      </c>
      <c r="N23" s="47" t="s">
        <v>8</v>
      </c>
      <c r="O23" s="47" t="s">
        <v>9</v>
      </c>
      <c r="P23" s="54"/>
      <c r="Q23" s="163" t="s">
        <v>1</v>
      </c>
      <c r="R23" s="47" t="s">
        <v>8</v>
      </c>
      <c r="S23" s="47" t="s">
        <v>9</v>
      </c>
      <c r="T23" s="54"/>
      <c r="U23" s="351"/>
    </row>
    <row r="24" spans="1:21" ht="16.5" customHeight="1" x14ac:dyDescent="0.2">
      <c r="A24" s="55" t="s">
        <v>1</v>
      </c>
      <c r="B24" s="202">
        <f>SUM(C24,G24,K24)</f>
        <v>0.99999999999999989</v>
      </c>
      <c r="C24" s="202">
        <f>SUM(D24,E24)</f>
        <v>7.101449275362319E-2</v>
      </c>
      <c r="D24" s="202">
        <f>SUM(D25:D33)</f>
        <v>3.6900780379041251E-2</v>
      </c>
      <c r="E24" s="202">
        <f>SUM(E25:E33)</f>
        <v>3.4113712374581939E-2</v>
      </c>
      <c r="F24" s="76"/>
      <c r="G24" s="202">
        <f>SUM(H24,I24)</f>
        <v>0.92731326644370116</v>
      </c>
      <c r="H24" s="202">
        <f>SUM(H25:H33)</f>
        <v>0.72263099219620952</v>
      </c>
      <c r="I24" s="202">
        <f>SUM(I25:I33)</f>
        <v>0.20468227424749164</v>
      </c>
      <c r="J24" s="76"/>
      <c r="K24" s="202">
        <f>SUM(K25:K33)</f>
        <v>1.672240802675585E-3</v>
      </c>
      <c r="L24" s="62"/>
      <c r="M24" s="202">
        <f>SUM(M25:M33)</f>
        <v>7.3244147157190631E-2</v>
      </c>
      <c r="N24" s="202">
        <f>SUM(N25:N33)</f>
        <v>4.1025641025641026E-2</v>
      </c>
      <c r="O24" s="202">
        <f>SUM(O25:O33)</f>
        <v>3.2218506131549612E-2</v>
      </c>
      <c r="P24" s="76"/>
      <c r="Q24" s="202">
        <f>SUM(Q25:Q33)</f>
        <v>0.92508361204013378</v>
      </c>
      <c r="R24" s="202">
        <f>SUM(R25:R33)</f>
        <v>0.71850613154960974</v>
      </c>
      <c r="S24" s="202">
        <f>SUM(S25:S33)</f>
        <v>0.20657748049052396</v>
      </c>
      <c r="T24" s="76"/>
      <c r="U24" s="202">
        <f>SUM(U25:U33)</f>
        <v>1.672240802675585E-3</v>
      </c>
    </row>
    <row r="25" spans="1:21" ht="16.5" customHeight="1" x14ac:dyDescent="0.2">
      <c r="A25" s="23" t="s">
        <v>43</v>
      </c>
      <c r="B25" s="176">
        <f t="shared" ref="B25:B33" si="5">SUM(C25,G25,K25)</f>
        <v>1.0813823857302118E-2</v>
      </c>
      <c r="C25" s="176">
        <f t="shared" ref="C25:C33" si="6">SUM(D25:E25)</f>
        <v>5.5741360089186175E-4</v>
      </c>
      <c r="D25" s="212">
        <f>D7/$B$6</f>
        <v>4.4593088071348942E-4</v>
      </c>
      <c r="E25" s="212">
        <f t="shared" ref="E25:F25" si="7">E7/$B$6</f>
        <v>1.1148272017837236E-4</v>
      </c>
      <c r="F25" s="78">
        <f t="shared" si="7"/>
        <v>0</v>
      </c>
      <c r="G25" s="176">
        <f t="shared" ref="G25" si="8">SUM(H25:I25)</f>
        <v>1.0256410256410256E-2</v>
      </c>
      <c r="H25" s="172">
        <f t="shared" ref="H25:I25" si="9">H7/$B$6</f>
        <v>8.5841694537346705E-3</v>
      </c>
      <c r="I25" s="172">
        <f t="shared" si="9"/>
        <v>1.6722408026755853E-3</v>
      </c>
      <c r="J25" s="78"/>
      <c r="K25" s="214" t="s">
        <v>374</v>
      </c>
      <c r="L25" s="18"/>
      <c r="M25" s="176">
        <f t="shared" ref="M25:M33" si="10">SUM(N25:O25)</f>
        <v>7.8037904124860641E-4</v>
      </c>
      <c r="N25" s="172">
        <f>N7/$B$6</f>
        <v>6.6889632107023408E-4</v>
      </c>
      <c r="O25" s="212">
        <f>O7/$B$6</f>
        <v>1.1148272017837236E-4</v>
      </c>
      <c r="P25" s="78"/>
      <c r="Q25" s="176">
        <f t="shared" ref="Q25:Q33" si="11">SUM(R25:S25)</f>
        <v>1.0033444816053512E-2</v>
      </c>
      <c r="R25" s="172">
        <f>R7/$B$6</f>
        <v>8.3612040133779261E-3</v>
      </c>
      <c r="S25" s="212">
        <f>S7/$B$6</f>
        <v>1.6722408026755853E-3</v>
      </c>
      <c r="T25" s="78"/>
      <c r="U25" s="214" t="s">
        <v>374</v>
      </c>
    </row>
    <row r="26" spans="1:21" ht="16.5" customHeight="1" x14ac:dyDescent="0.2">
      <c r="A26" s="23" t="s">
        <v>42</v>
      </c>
      <c r="B26" s="210">
        <f t="shared" si="5"/>
        <v>1.2263099219620959E-3</v>
      </c>
      <c r="C26" s="210">
        <f t="shared" si="6"/>
        <v>3.3444816053511704E-4</v>
      </c>
      <c r="D26" s="212">
        <f t="shared" ref="D26:E33" si="12">D8/$B$6</f>
        <v>3.3444816053511704E-4</v>
      </c>
      <c r="E26" s="212" t="s">
        <v>374</v>
      </c>
      <c r="F26" s="78"/>
      <c r="G26" s="176">
        <f t="shared" ref="G26:G33" si="13">SUM(H26:I26)</f>
        <v>8.9186176142697885E-4</v>
      </c>
      <c r="H26" s="172">
        <f t="shared" ref="H26" si="14">H8/$B$6</f>
        <v>8.9186176142697885E-4</v>
      </c>
      <c r="I26" s="172" t="s">
        <v>374</v>
      </c>
      <c r="J26" s="78"/>
      <c r="K26" s="214" t="s">
        <v>374</v>
      </c>
      <c r="L26" s="18"/>
      <c r="M26" s="210">
        <f t="shared" si="10"/>
        <v>2.2296544035674471E-4</v>
      </c>
      <c r="N26" s="212">
        <f t="shared" ref="N26:O27" si="15">N8/$B$6</f>
        <v>2.2296544035674471E-4</v>
      </c>
      <c r="O26" s="212" t="s">
        <v>374</v>
      </c>
      <c r="P26" s="78"/>
      <c r="Q26" s="210">
        <f t="shared" si="11"/>
        <v>1.0033444816053511E-3</v>
      </c>
      <c r="R26" s="212">
        <f t="shared" ref="R26" si="16">R8/$B$6</f>
        <v>1.0033444816053511E-3</v>
      </c>
      <c r="S26" s="212" t="s">
        <v>374</v>
      </c>
      <c r="T26" s="78"/>
      <c r="U26" s="214" t="s">
        <v>374</v>
      </c>
    </row>
    <row r="27" spans="1:21" ht="16.5" customHeight="1" x14ac:dyDescent="0.2">
      <c r="A27" s="23" t="s">
        <v>41</v>
      </c>
      <c r="B27" s="210">
        <f t="shared" si="5"/>
        <v>3.0100334448160538E-3</v>
      </c>
      <c r="C27" s="210">
        <f t="shared" si="6"/>
        <v>3.3444816053511709E-4</v>
      </c>
      <c r="D27" s="212">
        <f t="shared" si="12"/>
        <v>1.1148272017837236E-4</v>
      </c>
      <c r="E27" s="212">
        <f t="shared" si="12"/>
        <v>2.2296544035674471E-4</v>
      </c>
      <c r="F27" s="78"/>
      <c r="G27" s="176">
        <f t="shared" si="13"/>
        <v>2.6755852842809368E-3</v>
      </c>
      <c r="H27" s="172">
        <f t="shared" ref="H27:I33" si="17">H9/$B$6</f>
        <v>2.1181716833890748E-3</v>
      </c>
      <c r="I27" s="172">
        <f t="shared" si="17"/>
        <v>5.5741360089186175E-4</v>
      </c>
      <c r="J27" s="78"/>
      <c r="K27" s="214" t="s">
        <v>374</v>
      </c>
      <c r="L27" s="18"/>
      <c r="M27" s="210">
        <f t="shared" si="10"/>
        <v>2.2296544035674471E-4</v>
      </c>
      <c r="N27" s="212">
        <f t="shared" si="15"/>
        <v>1.1148272017837236E-4</v>
      </c>
      <c r="O27" s="212">
        <f t="shared" si="15"/>
        <v>1.1148272017837236E-4</v>
      </c>
      <c r="P27" s="78"/>
      <c r="Q27" s="210">
        <f t="shared" si="11"/>
        <v>2.787068004459309E-3</v>
      </c>
      <c r="R27" s="212">
        <f t="shared" ref="R27:S27" si="18">R9/$B$6</f>
        <v>2.1181716833890748E-3</v>
      </c>
      <c r="S27" s="212">
        <f t="shared" si="18"/>
        <v>6.6889632107023408E-4</v>
      </c>
      <c r="T27" s="78"/>
      <c r="U27" s="214" t="s">
        <v>374</v>
      </c>
    </row>
    <row r="28" spans="1:21" ht="16.5" customHeight="1" x14ac:dyDescent="0.2">
      <c r="A28" s="23" t="s">
        <v>40</v>
      </c>
      <c r="B28" s="210">
        <f t="shared" si="5"/>
        <v>6.2430323299888513E-3</v>
      </c>
      <c r="C28" s="210">
        <f t="shared" si="6"/>
        <v>3.3444816053511704E-4</v>
      </c>
      <c r="D28" s="213" t="s">
        <v>374</v>
      </c>
      <c r="E28" s="213">
        <f t="shared" ref="E28" si="19">E10/$B$6</f>
        <v>3.3444816053511704E-4</v>
      </c>
      <c r="F28" s="79"/>
      <c r="G28" s="176">
        <f t="shared" si="13"/>
        <v>5.9085841694537346E-3</v>
      </c>
      <c r="H28" s="172">
        <f t="shared" ref="H28" si="20">H10/$B$6</f>
        <v>5.2396878483835004E-3</v>
      </c>
      <c r="I28" s="173">
        <f t="shared" si="17"/>
        <v>6.6889632107023408E-4</v>
      </c>
      <c r="J28" s="78"/>
      <c r="K28" s="214" t="s">
        <v>374</v>
      </c>
      <c r="L28" s="18"/>
      <c r="M28" s="176">
        <f t="shared" si="10"/>
        <v>5.5741360089186175E-4</v>
      </c>
      <c r="N28" s="212">
        <f t="shared" ref="N28:O28" si="21">N10/$B$6</f>
        <v>4.4593088071348942E-4</v>
      </c>
      <c r="O28" s="213">
        <f t="shared" si="21"/>
        <v>1.1148272017837236E-4</v>
      </c>
      <c r="P28" s="79"/>
      <c r="Q28" s="176">
        <f t="shared" si="11"/>
        <v>5.6856187290969902E-3</v>
      </c>
      <c r="R28" s="212">
        <f t="shared" ref="R28:S28" si="22">R10/$B$6</f>
        <v>4.7937569676700115E-3</v>
      </c>
      <c r="S28" s="213">
        <f t="shared" si="22"/>
        <v>8.9186176142697885E-4</v>
      </c>
      <c r="T28" s="78"/>
      <c r="U28" s="214" t="s">
        <v>374</v>
      </c>
    </row>
    <row r="29" spans="1:21" ht="16.5" customHeight="1" x14ac:dyDescent="0.25">
      <c r="A29" s="23" t="s">
        <v>39</v>
      </c>
      <c r="B29" s="176">
        <f t="shared" si="5"/>
        <v>1.4938684503901897E-2</v>
      </c>
      <c r="C29" s="176">
        <f t="shared" si="6"/>
        <v>6.6889632107023419E-4</v>
      </c>
      <c r="D29" s="212">
        <f t="shared" si="12"/>
        <v>4.4593088071348942E-4</v>
      </c>
      <c r="E29" s="212">
        <f t="shared" ref="E29" si="23">E11/$B$6</f>
        <v>2.2296544035674471E-4</v>
      </c>
      <c r="F29" s="78"/>
      <c r="G29" s="176">
        <f t="shared" si="13"/>
        <v>1.4269788182831662E-2</v>
      </c>
      <c r="H29" s="172">
        <f t="shared" ref="H29" si="24">H11/$B$6</f>
        <v>1.2040133779264214E-2</v>
      </c>
      <c r="I29" s="172">
        <f t="shared" si="17"/>
        <v>2.229654403567447E-3</v>
      </c>
      <c r="J29" s="72"/>
      <c r="K29" s="214" t="s">
        <v>374</v>
      </c>
      <c r="L29" s="18"/>
      <c r="M29" s="176">
        <f t="shared" si="10"/>
        <v>6.6889632107023408E-4</v>
      </c>
      <c r="N29" s="172">
        <f t="shared" ref="N29:O29" si="25">N11/$B$6</f>
        <v>5.5741360089186175E-4</v>
      </c>
      <c r="O29" s="212">
        <f t="shared" si="25"/>
        <v>1.1148272017837236E-4</v>
      </c>
      <c r="P29" s="78"/>
      <c r="Q29" s="176">
        <f t="shared" si="11"/>
        <v>1.4269788182831662E-2</v>
      </c>
      <c r="R29" s="172">
        <f t="shared" ref="R29:S29" si="26">R11/$B$6</f>
        <v>1.1928651059085842E-2</v>
      </c>
      <c r="S29" s="212">
        <f t="shared" si="26"/>
        <v>2.3411371237458192E-3</v>
      </c>
      <c r="T29" s="72"/>
      <c r="U29" s="214" t="s">
        <v>374</v>
      </c>
    </row>
    <row r="30" spans="1:21" ht="16.5" customHeight="1" x14ac:dyDescent="0.25">
      <c r="A30" s="23" t="s">
        <v>38</v>
      </c>
      <c r="B30" s="176">
        <f t="shared" si="5"/>
        <v>9.8550724637681164E-2</v>
      </c>
      <c r="C30" s="176">
        <f t="shared" si="6"/>
        <v>6.9119286510590863E-3</v>
      </c>
      <c r="D30" s="172">
        <f t="shared" si="12"/>
        <v>3.2329988851727983E-3</v>
      </c>
      <c r="E30" s="172">
        <f t="shared" ref="E30" si="27">E12/$B$6</f>
        <v>3.6789297658862876E-3</v>
      </c>
      <c r="F30" s="78"/>
      <c r="G30" s="176">
        <f t="shared" si="13"/>
        <v>9.1638795986622071E-2</v>
      </c>
      <c r="H30" s="172">
        <f t="shared" ref="H30" si="28">H12/$B$6</f>
        <v>6.6443701226309923E-2</v>
      </c>
      <c r="I30" s="172">
        <f t="shared" si="17"/>
        <v>2.5195094760312151E-2</v>
      </c>
      <c r="J30" s="72"/>
      <c r="K30" s="214" t="s">
        <v>374</v>
      </c>
      <c r="L30" s="18"/>
      <c r="M30" s="176">
        <f t="shared" si="10"/>
        <v>6.2430323299888513E-3</v>
      </c>
      <c r="N30" s="172">
        <f t="shared" ref="N30:O30" si="29">N12/$B$6</f>
        <v>2.787068004459309E-3</v>
      </c>
      <c r="O30" s="172">
        <f t="shared" si="29"/>
        <v>3.4559643255295427E-3</v>
      </c>
      <c r="P30" s="78"/>
      <c r="Q30" s="176">
        <f t="shared" si="11"/>
        <v>9.2307692307692313E-2</v>
      </c>
      <c r="R30" s="172">
        <f t="shared" ref="R30:S30" si="30">R12/$B$6</f>
        <v>6.6889632107023408E-2</v>
      </c>
      <c r="S30" s="172">
        <f t="shared" si="30"/>
        <v>2.5418060200668897E-2</v>
      </c>
      <c r="T30" s="72"/>
      <c r="U30" s="214" t="s">
        <v>374</v>
      </c>
    </row>
    <row r="31" spans="1:21" ht="16.5" customHeight="1" x14ac:dyDescent="0.25">
      <c r="A31" s="23" t="s">
        <v>37</v>
      </c>
      <c r="B31" s="176">
        <f t="shared" si="5"/>
        <v>4.2809364548494981E-2</v>
      </c>
      <c r="C31" s="176">
        <f t="shared" si="6"/>
        <v>3.2329988851727983E-3</v>
      </c>
      <c r="D31" s="172">
        <f t="shared" si="12"/>
        <v>1.4492753623188406E-3</v>
      </c>
      <c r="E31" s="172">
        <f t="shared" ref="E31" si="31">E13/$B$6</f>
        <v>1.7837235228539577E-3</v>
      </c>
      <c r="F31" s="78"/>
      <c r="G31" s="176">
        <f t="shared" si="13"/>
        <v>3.9464882943143813E-2</v>
      </c>
      <c r="H31" s="172">
        <f t="shared" ref="H31" si="32">H13/$B$6</f>
        <v>2.7982162764771459E-2</v>
      </c>
      <c r="I31" s="172">
        <f t="shared" si="17"/>
        <v>1.1482720178372352E-2</v>
      </c>
      <c r="J31" s="172">
        <f t="shared" ref="J31:K31" si="33">J13/$B$6</f>
        <v>0</v>
      </c>
      <c r="K31" s="212">
        <f t="shared" si="33"/>
        <v>1.1148272017837236E-4</v>
      </c>
      <c r="L31" s="18"/>
      <c r="M31" s="176">
        <f t="shared" si="10"/>
        <v>3.2329988851727983E-3</v>
      </c>
      <c r="N31" s="172">
        <f t="shared" ref="N31:O31" si="34">N13/$B$6</f>
        <v>1.7837235228539577E-3</v>
      </c>
      <c r="O31" s="172">
        <f t="shared" si="34"/>
        <v>1.4492753623188406E-3</v>
      </c>
      <c r="P31" s="78"/>
      <c r="Q31" s="176">
        <f t="shared" si="11"/>
        <v>3.9464882943143813E-2</v>
      </c>
      <c r="R31" s="172">
        <f t="shared" ref="R31:S31" si="35">R13/$B$6</f>
        <v>2.7647714604236342E-2</v>
      </c>
      <c r="S31" s="172">
        <f t="shared" si="35"/>
        <v>1.1817168338907469E-2</v>
      </c>
      <c r="T31" s="72"/>
      <c r="U31" s="210">
        <f t="shared" ref="U31" si="36">U13/$B$6</f>
        <v>1.1148272017837236E-4</v>
      </c>
    </row>
    <row r="32" spans="1:21" ht="16.5" customHeight="1" x14ac:dyDescent="0.25">
      <c r="A32" s="23" t="s">
        <v>36</v>
      </c>
      <c r="B32" s="176">
        <f t="shared" si="5"/>
        <v>0.46532887402452622</v>
      </c>
      <c r="C32" s="209">
        <f t="shared" si="6"/>
        <v>3.1438127090301006E-2</v>
      </c>
      <c r="D32" s="172">
        <f t="shared" si="12"/>
        <v>1.7391304347826087E-2</v>
      </c>
      <c r="E32" s="172">
        <f t="shared" ref="E32" si="37">E14/$B$6</f>
        <v>1.4046822742474917E-2</v>
      </c>
      <c r="F32" s="78"/>
      <c r="G32" s="209">
        <f t="shared" si="13"/>
        <v>0.43333333333333335</v>
      </c>
      <c r="H32" s="172">
        <f t="shared" ref="H32" si="38">H14/$B$6</f>
        <v>0.34581939799331102</v>
      </c>
      <c r="I32" s="172">
        <f t="shared" si="17"/>
        <v>8.7513935340022303E-2</v>
      </c>
      <c r="J32" s="172">
        <f t="shared" ref="J32:K32" si="39">J14/$B$6</f>
        <v>0</v>
      </c>
      <c r="K32" s="172">
        <f t="shared" si="39"/>
        <v>5.5741360089186175E-4</v>
      </c>
      <c r="L32" s="18"/>
      <c r="M32" s="209">
        <f t="shared" si="10"/>
        <v>3.3221850613154962E-2</v>
      </c>
      <c r="N32" s="172">
        <f t="shared" ref="N32:O32" si="40">N14/$B$6</f>
        <v>1.9955406911928653E-2</v>
      </c>
      <c r="O32" s="172">
        <f t="shared" si="40"/>
        <v>1.3266443701226311E-2</v>
      </c>
      <c r="P32" s="78"/>
      <c r="Q32" s="209">
        <f t="shared" si="11"/>
        <v>0.43154960981047935</v>
      </c>
      <c r="R32" s="172">
        <f t="shared" ref="R32:S32" si="41">R14/$B$6</f>
        <v>0.34325529542920846</v>
      </c>
      <c r="S32" s="172">
        <f t="shared" si="41"/>
        <v>8.8294314381270902E-2</v>
      </c>
      <c r="T32" s="72"/>
      <c r="U32" s="176">
        <f t="shared" ref="U32" si="42">U14/$B$6</f>
        <v>5.5741360089186175E-4</v>
      </c>
    </row>
    <row r="33" spans="1:21" ht="16.5" customHeight="1" thickBot="1" x14ac:dyDescent="0.25">
      <c r="A33" s="51" t="s">
        <v>16</v>
      </c>
      <c r="B33" s="177">
        <f t="shared" si="5"/>
        <v>0.35707915273132657</v>
      </c>
      <c r="C33" s="317">
        <f t="shared" si="6"/>
        <v>2.7201783723522853E-2</v>
      </c>
      <c r="D33" s="174">
        <f t="shared" si="12"/>
        <v>1.3489409141583055E-2</v>
      </c>
      <c r="E33" s="174">
        <f t="shared" ref="E33" si="43">E15/$B$6</f>
        <v>1.37123745819398E-2</v>
      </c>
      <c r="F33" s="80"/>
      <c r="G33" s="177">
        <f t="shared" si="13"/>
        <v>0.32887402452619841</v>
      </c>
      <c r="H33" s="174">
        <f t="shared" ref="H33" si="44">H15/$B$6</f>
        <v>0.2535117056856187</v>
      </c>
      <c r="I33" s="174">
        <f t="shared" si="17"/>
        <v>7.5362318840579715E-2</v>
      </c>
      <c r="J33" s="174">
        <f t="shared" ref="J33:K33" si="45">J15/$B$6</f>
        <v>0</v>
      </c>
      <c r="K33" s="174">
        <f t="shared" si="45"/>
        <v>1.0033444816053511E-3</v>
      </c>
      <c r="L33" s="15"/>
      <c r="M33" s="177">
        <f t="shared" si="10"/>
        <v>2.8093645484949831E-2</v>
      </c>
      <c r="N33" s="174">
        <f t="shared" ref="N33:O33" si="46">N15/$B$6</f>
        <v>1.4492753623188406E-2</v>
      </c>
      <c r="O33" s="174">
        <f t="shared" si="46"/>
        <v>1.3600891861761426E-2</v>
      </c>
      <c r="P33" s="80"/>
      <c r="Q33" s="177">
        <f t="shared" si="11"/>
        <v>0.32798216276477143</v>
      </c>
      <c r="R33" s="174">
        <f t="shared" ref="R33:S33" si="47">R15/$B$6</f>
        <v>0.25250836120401338</v>
      </c>
      <c r="S33" s="174">
        <f t="shared" si="47"/>
        <v>7.5473801560758086E-2</v>
      </c>
      <c r="T33" s="80"/>
      <c r="U33" s="177">
        <f t="shared" ref="U33" si="48">U15/$B$6</f>
        <v>1.0033444816053511E-3</v>
      </c>
    </row>
  </sheetData>
  <mergeCells count="20">
    <mergeCell ref="A21:A23"/>
    <mergeCell ref="B21:B23"/>
    <mergeCell ref="C21:K21"/>
    <mergeCell ref="M21:U21"/>
    <mergeCell ref="C22:E22"/>
    <mergeCell ref="G22:I22"/>
    <mergeCell ref="K22:K23"/>
    <mergeCell ref="M22:O22"/>
    <mergeCell ref="Q22:S22"/>
    <mergeCell ref="U22:U23"/>
    <mergeCell ref="U4:U5"/>
    <mergeCell ref="M3:U3"/>
    <mergeCell ref="A3:A5"/>
    <mergeCell ref="B3:B5"/>
    <mergeCell ref="M4:O4"/>
    <mergeCell ref="Q4:S4"/>
    <mergeCell ref="C4:E4"/>
    <mergeCell ref="G4:I4"/>
    <mergeCell ref="C3:K3"/>
    <mergeCell ref="K4:K5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tabColor theme="5" tint="0.39997558519241921"/>
  </sheetPr>
  <dimension ref="A1:K13"/>
  <sheetViews>
    <sheetView showGridLines="0" zoomScaleNormal="100" workbookViewId="0"/>
  </sheetViews>
  <sheetFormatPr baseColWidth="10" defaultRowHeight="12.75" x14ac:dyDescent="0.2"/>
  <cols>
    <col min="1" max="1" width="7.28515625" style="7" customWidth="1"/>
    <col min="2" max="2" width="43.5703125" style="7" customWidth="1"/>
    <col min="3" max="3" width="12.28515625" style="8" customWidth="1"/>
    <col min="4" max="5" width="11.85546875" style="8" customWidth="1"/>
    <col min="6" max="6" width="0.5703125" style="7" customWidth="1"/>
    <col min="7" max="9" width="11.85546875" style="7" customWidth="1"/>
    <col min="10" max="10" width="0.5703125" style="7" customWidth="1"/>
    <col min="11" max="11" width="25.5703125" style="7" customWidth="1"/>
    <col min="12" max="16384" width="11.42578125" style="7"/>
  </cols>
  <sheetData>
    <row r="1" spans="1:11" ht="16.5" x14ac:dyDescent="0.2">
      <c r="A1" s="3" t="s">
        <v>373</v>
      </c>
      <c r="B1" s="3"/>
      <c r="C1" s="3"/>
      <c r="D1" s="3"/>
      <c r="K1" s="5" t="s">
        <v>19</v>
      </c>
    </row>
    <row r="2" spans="1:11" ht="13.5" thickBot="1" x14ac:dyDescent="0.25">
      <c r="A2" s="6">
        <v>2014</v>
      </c>
    </row>
    <row r="3" spans="1:11" ht="21" customHeight="1" x14ac:dyDescent="0.2">
      <c r="A3" s="350" t="s">
        <v>3</v>
      </c>
      <c r="B3" s="352" t="s">
        <v>0</v>
      </c>
      <c r="C3" s="354" t="s">
        <v>2</v>
      </c>
      <c r="D3" s="354"/>
      <c r="E3" s="354"/>
      <c r="F3" s="112"/>
      <c r="G3" s="354" t="s">
        <v>336</v>
      </c>
      <c r="H3" s="354"/>
      <c r="I3" s="354"/>
      <c r="J3" s="112"/>
      <c r="K3" s="352" t="s">
        <v>372</v>
      </c>
    </row>
    <row r="4" spans="1:11" ht="16.5" customHeight="1" thickBot="1" x14ac:dyDescent="0.25">
      <c r="A4" s="351"/>
      <c r="B4" s="353"/>
      <c r="C4" s="96" t="s">
        <v>1</v>
      </c>
      <c r="D4" s="94" t="s">
        <v>8</v>
      </c>
      <c r="E4" s="94" t="s">
        <v>9</v>
      </c>
      <c r="F4" s="54"/>
      <c r="G4" s="94" t="s">
        <v>1</v>
      </c>
      <c r="H4" s="94" t="s">
        <v>8</v>
      </c>
      <c r="I4" s="94" t="s">
        <v>9</v>
      </c>
      <c r="J4" s="54"/>
      <c r="K4" s="353"/>
    </row>
    <row r="5" spans="1:11" ht="19.5" customHeight="1" x14ac:dyDescent="0.2">
      <c r="A5" s="60"/>
      <c r="B5" s="55" t="s">
        <v>1</v>
      </c>
      <c r="C5" s="76">
        <f>SUM(C6:C6)</f>
        <v>8970</v>
      </c>
      <c r="D5" s="76">
        <f>SUM(D6:D6)</f>
        <v>6826</v>
      </c>
      <c r="E5" s="76">
        <f>SUM(E6:E6)</f>
        <v>2144</v>
      </c>
      <c r="F5" s="77"/>
      <c r="G5" s="84"/>
      <c r="H5" s="84"/>
      <c r="I5" s="84"/>
      <c r="J5" s="168"/>
      <c r="K5" s="84">
        <f>(E5/D5)*100</f>
        <v>31.409317316144154</v>
      </c>
    </row>
    <row r="6" spans="1:11" ht="19.5" customHeight="1" thickBot="1" x14ac:dyDescent="0.25">
      <c r="A6" s="61">
        <v>13</v>
      </c>
      <c r="B6" s="51" t="s">
        <v>5</v>
      </c>
      <c r="C6" s="80">
        <v>8970</v>
      </c>
      <c r="D6" s="80">
        <v>6826</v>
      </c>
      <c r="E6" s="80">
        <v>2144</v>
      </c>
      <c r="F6" s="81"/>
      <c r="G6" s="170">
        <v>34.405033801290941</v>
      </c>
      <c r="H6" s="235">
        <v>34.554937005566948</v>
      </c>
      <c r="I6" s="235">
        <v>34.255130597014926</v>
      </c>
      <c r="J6" s="81"/>
      <c r="K6" s="169">
        <v>31.409317316144154</v>
      </c>
    </row>
    <row r="10" spans="1:11" ht="13.5" thickBot="1" x14ac:dyDescent="0.25"/>
    <row r="11" spans="1:11" ht="18.75" customHeight="1" x14ac:dyDescent="0.2">
      <c r="A11" s="350" t="s">
        <v>3</v>
      </c>
      <c r="B11" s="352" t="s">
        <v>0</v>
      </c>
      <c r="C11" s="354" t="s">
        <v>2</v>
      </c>
      <c r="D11" s="354"/>
      <c r="E11" s="354"/>
      <c r="F11" s="53"/>
      <c r="G11" s="354" t="s">
        <v>336</v>
      </c>
      <c r="H11" s="354"/>
      <c r="I11" s="354"/>
      <c r="J11" s="53"/>
      <c r="K11" s="352" t="s">
        <v>372</v>
      </c>
    </row>
    <row r="12" spans="1:11" ht="18.75" customHeight="1" thickBot="1" x14ac:dyDescent="0.25">
      <c r="A12" s="351"/>
      <c r="B12" s="353"/>
      <c r="C12" s="159" t="s">
        <v>1</v>
      </c>
      <c r="D12" s="157" t="s">
        <v>8</v>
      </c>
      <c r="E12" s="157" t="s">
        <v>9</v>
      </c>
      <c r="F12" s="54"/>
      <c r="G12" s="157" t="s">
        <v>1</v>
      </c>
      <c r="H12" s="157" t="s">
        <v>8</v>
      </c>
      <c r="I12" s="157" t="s">
        <v>9</v>
      </c>
      <c r="J12" s="54"/>
      <c r="K12" s="353"/>
    </row>
    <row r="13" spans="1:11" ht="18" customHeight="1" thickBot="1" x14ac:dyDescent="0.25">
      <c r="A13" s="61">
        <v>13</v>
      </c>
      <c r="B13" s="51" t="s">
        <v>4</v>
      </c>
      <c r="C13" s="207">
        <f>SUM(D13:E13)</f>
        <v>1</v>
      </c>
      <c r="D13" s="183">
        <f>D5/C5</f>
        <v>0.76098104793756971</v>
      </c>
      <c r="E13" s="183">
        <f>E5/C5</f>
        <v>0.23901895206243032</v>
      </c>
      <c r="F13" s="120"/>
      <c r="G13" s="170">
        <f>G6</f>
        <v>34.405033801290941</v>
      </c>
      <c r="H13" s="235">
        <f t="shared" ref="H13:I13" si="0">H6</f>
        <v>34.554937005566948</v>
      </c>
      <c r="I13" s="235">
        <f t="shared" si="0"/>
        <v>34.255130597014926</v>
      </c>
      <c r="J13" s="120"/>
      <c r="K13" s="170">
        <f>(E13/D13)*100</f>
        <v>31.409317316144154</v>
      </c>
    </row>
  </sheetData>
  <mergeCells count="10">
    <mergeCell ref="K3:K4"/>
    <mergeCell ref="A3:A4"/>
    <mergeCell ref="B3:B4"/>
    <mergeCell ref="C3:E3"/>
    <mergeCell ref="G3:I3"/>
    <mergeCell ref="A11:A12"/>
    <mergeCell ref="B11:B12"/>
    <mergeCell ref="C11:E11"/>
    <mergeCell ref="G11:I11"/>
    <mergeCell ref="K11:K12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">
    <tabColor theme="4" tint="0.39997558519241921"/>
  </sheetPr>
  <dimension ref="A1:O18"/>
  <sheetViews>
    <sheetView showGridLines="0" zoomScaleNormal="100" workbookViewId="0"/>
  </sheetViews>
  <sheetFormatPr baseColWidth="10" defaultRowHeight="12.75" x14ac:dyDescent="0.2"/>
  <cols>
    <col min="1" max="1" width="62.5703125" style="1" customWidth="1"/>
    <col min="2" max="2" width="12.28515625" style="1" customWidth="1"/>
    <col min="3" max="3" width="12.28515625" style="2" customWidth="1"/>
    <col min="4" max="5" width="13.140625" style="2" customWidth="1"/>
    <col min="6" max="6" width="0.5703125" style="1" customWidth="1"/>
    <col min="7" max="7" width="12.28515625" style="1" customWidth="1"/>
    <col min="8" max="9" width="13.140625" style="1" customWidth="1"/>
    <col min="10" max="10" width="0.5703125" style="1" customWidth="1"/>
    <col min="11" max="11" width="12.28515625" style="1" customWidth="1"/>
    <col min="12" max="13" width="13.140625" style="1" customWidth="1"/>
    <col min="14" max="14" width="0.5703125" style="332" customWidth="1"/>
    <col min="15" max="15" width="13.140625" style="1" customWidth="1"/>
    <col min="16" max="16384" width="11.42578125" style="1"/>
  </cols>
  <sheetData>
    <row r="1" spans="1:15" ht="16.5" x14ac:dyDescent="0.2">
      <c r="A1" s="3" t="s">
        <v>333</v>
      </c>
      <c r="B1" s="3"/>
      <c r="C1" s="3"/>
      <c r="D1" s="3"/>
      <c r="O1" s="5" t="s">
        <v>237</v>
      </c>
    </row>
    <row r="2" spans="1:15" ht="13.5" thickBot="1" x14ac:dyDescent="0.25">
      <c r="A2" s="6">
        <v>2014</v>
      </c>
      <c r="B2" s="6"/>
      <c r="C2" s="8"/>
      <c r="D2" s="8"/>
      <c r="E2" s="8"/>
    </row>
    <row r="3" spans="1:15" ht="18" customHeight="1" x14ac:dyDescent="0.2">
      <c r="A3" s="352" t="s">
        <v>233</v>
      </c>
      <c r="B3" s="352" t="s">
        <v>1</v>
      </c>
      <c r="C3" s="92"/>
      <c r="D3" s="352" t="s">
        <v>227</v>
      </c>
      <c r="E3" s="352"/>
      <c r="F3" s="354"/>
      <c r="G3" s="354"/>
      <c r="H3" s="354"/>
      <c r="I3" s="354"/>
      <c r="J3" s="354"/>
      <c r="K3" s="354"/>
      <c r="L3" s="354"/>
      <c r="M3" s="354"/>
      <c r="N3" s="354"/>
      <c r="O3" s="354"/>
    </row>
    <row r="4" spans="1:15" ht="18" customHeight="1" x14ac:dyDescent="0.2">
      <c r="A4" s="356"/>
      <c r="B4" s="356"/>
      <c r="C4" s="363" t="s">
        <v>6</v>
      </c>
      <c r="D4" s="363"/>
      <c r="E4" s="363"/>
      <c r="F4" s="12"/>
      <c r="G4" s="363" t="s">
        <v>7</v>
      </c>
      <c r="H4" s="363"/>
      <c r="I4" s="363"/>
      <c r="J4" s="12"/>
      <c r="K4" s="363" t="s">
        <v>162</v>
      </c>
      <c r="L4" s="363"/>
      <c r="M4" s="363"/>
      <c r="N4" s="165"/>
      <c r="O4" s="368" t="s">
        <v>347</v>
      </c>
    </row>
    <row r="5" spans="1:15" ht="18" customHeight="1" thickBot="1" x14ac:dyDescent="0.25">
      <c r="A5" s="353"/>
      <c r="B5" s="353"/>
      <c r="C5" s="93" t="s">
        <v>1</v>
      </c>
      <c r="D5" s="37" t="s">
        <v>8</v>
      </c>
      <c r="E5" s="37" t="s">
        <v>9</v>
      </c>
      <c r="F5" s="54"/>
      <c r="G5" s="93" t="s">
        <v>1</v>
      </c>
      <c r="H5" s="37" t="s">
        <v>8</v>
      </c>
      <c r="I5" s="37" t="s">
        <v>9</v>
      </c>
      <c r="J5" s="54"/>
      <c r="K5" s="93" t="s">
        <v>1</v>
      </c>
      <c r="L5" s="37" t="s">
        <v>8</v>
      </c>
      <c r="M5" s="94" t="s">
        <v>9</v>
      </c>
      <c r="N5" s="333"/>
      <c r="O5" s="353"/>
    </row>
    <row r="6" spans="1:15" ht="34.5" customHeight="1" x14ac:dyDescent="0.2">
      <c r="A6" s="23" t="s">
        <v>226</v>
      </c>
      <c r="B6" s="76">
        <f>SUM(C6,G6,K6,O6)</f>
        <v>8970</v>
      </c>
      <c r="C6" s="76">
        <f>SUM(D6:E6)</f>
        <v>5380</v>
      </c>
      <c r="D6" s="87">
        <v>4156</v>
      </c>
      <c r="E6" s="87">
        <v>1224</v>
      </c>
      <c r="F6" s="12"/>
      <c r="G6" s="76">
        <f>SUM(H6:I6)</f>
        <v>1584</v>
      </c>
      <c r="H6" s="87">
        <v>1208</v>
      </c>
      <c r="I6" s="87">
        <v>376</v>
      </c>
      <c r="J6" s="12"/>
      <c r="K6" s="76">
        <f>SUM(L6:M6)</f>
        <v>1991</v>
      </c>
      <c r="L6" s="87">
        <v>1449</v>
      </c>
      <c r="M6" s="87">
        <v>542</v>
      </c>
      <c r="N6" s="334"/>
      <c r="O6" s="76">
        <v>15</v>
      </c>
    </row>
    <row r="7" spans="1:15" ht="34.5" customHeight="1" x14ac:dyDescent="0.2">
      <c r="A7" s="23" t="s">
        <v>234</v>
      </c>
      <c r="B7" s="82">
        <f t="shared" ref="B7:B8" si="0">SUM(C7,G7,K7,O7)</f>
        <v>8970</v>
      </c>
      <c r="C7" s="82">
        <f>SUM(D7:E7)</f>
        <v>4326</v>
      </c>
      <c r="D7" s="78">
        <v>3323</v>
      </c>
      <c r="E7" s="78">
        <v>1003</v>
      </c>
      <c r="F7" s="12"/>
      <c r="G7" s="82">
        <f>SUM(H7:I7)</f>
        <v>1917</v>
      </c>
      <c r="H7" s="78">
        <v>1502</v>
      </c>
      <c r="I7" s="78">
        <v>415</v>
      </c>
      <c r="J7" s="12"/>
      <c r="K7" s="82">
        <f>SUM(L7:M7)</f>
        <v>2712</v>
      </c>
      <c r="L7" s="78">
        <v>1988</v>
      </c>
      <c r="M7" s="78">
        <v>724</v>
      </c>
      <c r="N7" s="335"/>
      <c r="O7" s="82">
        <v>15</v>
      </c>
    </row>
    <row r="8" spans="1:15" ht="21" customHeight="1" thickBot="1" x14ac:dyDescent="0.25">
      <c r="A8" s="51" t="s">
        <v>235</v>
      </c>
      <c r="B8" s="83">
        <f t="shared" si="0"/>
        <v>8970</v>
      </c>
      <c r="C8" s="83">
        <f>SUM(D8,E8)</f>
        <v>6169</v>
      </c>
      <c r="D8" s="80">
        <v>4707</v>
      </c>
      <c r="E8" s="80">
        <v>1462</v>
      </c>
      <c r="F8" s="57"/>
      <c r="G8" s="83">
        <f>SUM(H8,I8)</f>
        <v>2786</v>
      </c>
      <c r="H8" s="80">
        <v>2106</v>
      </c>
      <c r="I8" s="80">
        <v>680</v>
      </c>
      <c r="J8" s="57"/>
      <c r="K8" s="132"/>
      <c r="L8" s="132" t="s">
        <v>34</v>
      </c>
      <c r="M8" s="132"/>
      <c r="N8" s="336"/>
      <c r="O8" s="83">
        <v>15</v>
      </c>
    </row>
    <row r="9" spans="1:15" x14ac:dyDescent="0.2">
      <c r="D9" s="26"/>
      <c r="E9" s="9"/>
    </row>
    <row r="12" spans="1:15" ht="13.5" thickBot="1" x14ac:dyDescent="0.25"/>
    <row r="13" spans="1:15" ht="18" customHeight="1" x14ac:dyDescent="0.2">
      <c r="A13" s="352" t="s">
        <v>233</v>
      </c>
      <c r="B13" s="352" t="s">
        <v>1</v>
      </c>
      <c r="C13" s="162"/>
      <c r="D13" s="352" t="s">
        <v>227</v>
      </c>
      <c r="E13" s="352"/>
      <c r="F13" s="354"/>
      <c r="G13" s="354"/>
      <c r="H13" s="354"/>
      <c r="I13" s="354"/>
      <c r="J13" s="354"/>
      <c r="K13" s="354"/>
      <c r="L13" s="354"/>
      <c r="M13" s="354"/>
      <c r="N13" s="354"/>
      <c r="O13" s="354"/>
    </row>
    <row r="14" spans="1:15" ht="18" customHeight="1" x14ac:dyDescent="0.2">
      <c r="A14" s="356"/>
      <c r="B14" s="356"/>
      <c r="C14" s="363" t="s">
        <v>6</v>
      </c>
      <c r="D14" s="363"/>
      <c r="E14" s="363"/>
      <c r="F14" s="12"/>
      <c r="G14" s="363" t="s">
        <v>7</v>
      </c>
      <c r="H14" s="363"/>
      <c r="I14" s="363"/>
      <c r="J14" s="12"/>
      <c r="K14" s="363" t="s">
        <v>162</v>
      </c>
      <c r="L14" s="363"/>
      <c r="M14" s="363"/>
      <c r="N14" s="165"/>
      <c r="O14" s="368" t="s">
        <v>347</v>
      </c>
    </row>
    <row r="15" spans="1:15" ht="18" customHeight="1" thickBot="1" x14ac:dyDescent="0.25">
      <c r="A15" s="353"/>
      <c r="B15" s="353"/>
      <c r="C15" s="163" t="s">
        <v>1</v>
      </c>
      <c r="D15" s="164" t="s">
        <v>8</v>
      </c>
      <c r="E15" s="164" t="s">
        <v>9</v>
      </c>
      <c r="F15" s="54"/>
      <c r="G15" s="163" t="s">
        <v>1</v>
      </c>
      <c r="H15" s="164" t="s">
        <v>8</v>
      </c>
      <c r="I15" s="164" t="s">
        <v>9</v>
      </c>
      <c r="J15" s="54"/>
      <c r="K15" s="163" t="s">
        <v>1</v>
      </c>
      <c r="L15" s="164" t="s">
        <v>8</v>
      </c>
      <c r="M15" s="164" t="s">
        <v>9</v>
      </c>
      <c r="N15" s="333"/>
      <c r="O15" s="353"/>
    </row>
    <row r="16" spans="1:15" ht="36.75" customHeight="1" x14ac:dyDescent="0.2">
      <c r="A16" s="23" t="s">
        <v>226</v>
      </c>
      <c r="B16" s="202">
        <f>SUM(C16,G16,K16,O16)</f>
        <v>1</v>
      </c>
      <c r="C16" s="208">
        <f>SUM(D16:E16)</f>
        <v>0.59977703455964326</v>
      </c>
      <c r="D16" s="238">
        <f>D6/$B$6</f>
        <v>0.46332218506131551</v>
      </c>
      <c r="E16" s="238">
        <f>E6/$B$6</f>
        <v>0.13645484949832776</v>
      </c>
      <c r="F16" s="39"/>
      <c r="G16" s="202">
        <f>SUM(H16:I16)</f>
        <v>0.17658862876254178</v>
      </c>
      <c r="H16" s="238">
        <f>H6/$B$6</f>
        <v>0.13467112597547379</v>
      </c>
      <c r="I16" s="238">
        <f>I6/$B$6</f>
        <v>4.1917502787068003E-2</v>
      </c>
      <c r="J16" s="39"/>
      <c r="K16" s="202">
        <f>SUM(L16:M16)</f>
        <v>0.22196209587513938</v>
      </c>
      <c r="L16" s="238">
        <f>L6/$B$6</f>
        <v>0.16153846153846155</v>
      </c>
      <c r="M16" s="238">
        <f>M6/$B$6</f>
        <v>6.0423634336677814E-2</v>
      </c>
      <c r="N16" s="334"/>
      <c r="O16" s="202">
        <f>O6/$B$6</f>
        <v>1.6722408026755853E-3</v>
      </c>
    </row>
    <row r="17" spans="1:15" ht="32.25" customHeight="1" x14ac:dyDescent="0.2">
      <c r="A17" s="23" t="s">
        <v>234</v>
      </c>
      <c r="B17" s="176">
        <f t="shared" ref="B17:B18" si="1">SUM(C17,G17,K17,O17)</f>
        <v>1.0000000000000002</v>
      </c>
      <c r="C17" s="209">
        <f>SUM(D17:E17)</f>
        <v>0.48227424749163883</v>
      </c>
      <c r="D17" s="172">
        <f t="shared" ref="D17:E18" si="2">D7/$B$6</f>
        <v>0.37045707915273135</v>
      </c>
      <c r="E17" s="172">
        <f t="shared" si="2"/>
        <v>0.11181716833890747</v>
      </c>
      <c r="F17" s="39"/>
      <c r="G17" s="176">
        <f>SUM(H17:I17)</f>
        <v>0.21371237458193981</v>
      </c>
      <c r="H17" s="172">
        <f t="shared" ref="H17:I17" si="3">H7/$B$6</f>
        <v>0.16744704570791527</v>
      </c>
      <c r="I17" s="172">
        <f t="shared" si="3"/>
        <v>4.6265328874024528E-2</v>
      </c>
      <c r="J17" s="39"/>
      <c r="K17" s="176">
        <f>SUM(L17:M17)</f>
        <v>0.30234113712374583</v>
      </c>
      <c r="L17" s="172">
        <f t="shared" ref="L17:M17" si="4">L7/$B$6</f>
        <v>0.22162764771460425</v>
      </c>
      <c r="M17" s="172">
        <f t="shared" si="4"/>
        <v>8.0713489409141581E-2</v>
      </c>
      <c r="N17" s="335"/>
      <c r="O17" s="176">
        <f t="shared" ref="O17" si="5">O7/$B$6</f>
        <v>1.6722408026755853E-3</v>
      </c>
    </row>
    <row r="18" spans="1:15" ht="25.5" customHeight="1" thickBot="1" x14ac:dyDescent="0.25">
      <c r="A18" s="51" t="s">
        <v>235</v>
      </c>
      <c r="B18" s="177">
        <f t="shared" si="1"/>
        <v>1.0000000000000002</v>
      </c>
      <c r="C18" s="274">
        <f>SUM(D18,E18)</f>
        <v>0.68773690078037908</v>
      </c>
      <c r="D18" s="174">
        <f t="shared" si="2"/>
        <v>0.52474916387959869</v>
      </c>
      <c r="E18" s="174">
        <f t="shared" si="2"/>
        <v>0.16298773690078039</v>
      </c>
      <c r="F18" s="57"/>
      <c r="G18" s="177">
        <f>SUM(H18,I18)</f>
        <v>0.31059085841694539</v>
      </c>
      <c r="H18" s="174">
        <f t="shared" ref="H18:I18" si="6">H8/$B$6</f>
        <v>0.23478260869565218</v>
      </c>
      <c r="I18" s="174">
        <f t="shared" si="6"/>
        <v>7.58082497212932E-2</v>
      </c>
      <c r="J18" s="57"/>
      <c r="K18" s="132"/>
      <c r="L18" s="132" t="s">
        <v>34</v>
      </c>
      <c r="M18" s="132"/>
      <c r="N18" s="336"/>
      <c r="O18" s="177">
        <f>O8/$B$6</f>
        <v>1.6722408026755853E-3</v>
      </c>
    </row>
  </sheetData>
  <mergeCells count="14">
    <mergeCell ref="A13:A15"/>
    <mergeCell ref="B13:B15"/>
    <mergeCell ref="D13:O13"/>
    <mergeCell ref="C14:E14"/>
    <mergeCell ref="G14:I14"/>
    <mergeCell ref="K14:M14"/>
    <mergeCell ref="O14:O15"/>
    <mergeCell ref="A3:A5"/>
    <mergeCell ref="D3:O3"/>
    <mergeCell ref="C4:E4"/>
    <mergeCell ref="G4:I4"/>
    <mergeCell ref="K4:M4"/>
    <mergeCell ref="O4:O5"/>
    <mergeCell ref="B3:B5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>
    <tabColor theme="4" tint="0.39997558519241921"/>
  </sheetPr>
  <dimension ref="A1:O19"/>
  <sheetViews>
    <sheetView showGridLines="0" zoomScaleNormal="100" workbookViewId="0"/>
  </sheetViews>
  <sheetFormatPr baseColWidth="10" defaultRowHeight="12.75" x14ac:dyDescent="0.2"/>
  <cols>
    <col min="1" max="1" width="55.42578125" style="1" customWidth="1"/>
    <col min="2" max="2" width="15.140625" style="1" customWidth="1"/>
    <col min="3" max="5" width="10.42578125" style="2" customWidth="1"/>
    <col min="6" max="6" width="0.5703125" style="2" customWidth="1"/>
    <col min="7" max="9" width="10.42578125" style="2" customWidth="1"/>
    <col min="10" max="10" width="0.5703125" style="2" customWidth="1"/>
    <col min="11" max="13" width="10.42578125" style="2" customWidth="1"/>
    <col min="14" max="14" width="0.5703125" style="339" customWidth="1"/>
    <col min="15" max="15" width="10.42578125" style="2" customWidth="1"/>
    <col min="16" max="16384" width="11.42578125" style="1"/>
  </cols>
  <sheetData>
    <row r="1" spans="1:15" ht="16.5" x14ac:dyDescent="0.2">
      <c r="A1" s="3" t="s">
        <v>334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37"/>
      <c r="O1" s="5" t="s">
        <v>257</v>
      </c>
    </row>
    <row r="2" spans="1:15" ht="13.5" thickBot="1" x14ac:dyDescent="0.25">
      <c r="A2" s="6">
        <v>2014</v>
      </c>
      <c r="B2" s="6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322"/>
      <c r="O2" s="8"/>
    </row>
    <row r="3" spans="1:15" ht="18.75" customHeight="1" x14ac:dyDescent="0.2">
      <c r="A3" s="352" t="s">
        <v>242</v>
      </c>
      <c r="B3" s="352" t="s">
        <v>1</v>
      </c>
      <c r="C3" s="352" t="s">
        <v>289</v>
      </c>
      <c r="D3" s="352"/>
      <c r="E3" s="352"/>
      <c r="F3" s="352"/>
      <c r="G3" s="352"/>
      <c r="H3" s="352"/>
      <c r="I3" s="352"/>
      <c r="J3" s="352"/>
      <c r="K3" s="352"/>
      <c r="L3" s="352"/>
      <c r="M3" s="352"/>
      <c r="N3" s="352"/>
      <c r="O3" s="352"/>
    </row>
    <row r="4" spans="1:15" ht="18.75" customHeight="1" x14ac:dyDescent="0.2">
      <c r="A4" s="356"/>
      <c r="B4" s="356"/>
      <c r="C4" s="363" t="s">
        <v>239</v>
      </c>
      <c r="D4" s="363"/>
      <c r="E4" s="363"/>
      <c r="F4" s="13"/>
      <c r="G4" s="363" t="s">
        <v>240</v>
      </c>
      <c r="H4" s="363"/>
      <c r="I4" s="363"/>
      <c r="J4" s="13"/>
      <c r="K4" s="363" t="s">
        <v>241</v>
      </c>
      <c r="L4" s="363"/>
      <c r="M4" s="363"/>
      <c r="N4" s="165"/>
      <c r="O4" s="368" t="s">
        <v>347</v>
      </c>
    </row>
    <row r="5" spans="1:15" ht="19.5" customHeight="1" thickBot="1" x14ac:dyDescent="0.25">
      <c r="A5" s="353"/>
      <c r="B5" s="353"/>
      <c r="C5" s="38" t="s">
        <v>1</v>
      </c>
      <c r="D5" s="37" t="s">
        <v>8</v>
      </c>
      <c r="E5" s="37" t="s">
        <v>9</v>
      </c>
      <c r="F5" s="54"/>
      <c r="G5" s="38" t="s">
        <v>1</v>
      </c>
      <c r="H5" s="37" t="s">
        <v>8</v>
      </c>
      <c r="I5" s="37" t="s">
        <v>9</v>
      </c>
      <c r="J5" s="54"/>
      <c r="K5" s="38" t="s">
        <v>1</v>
      </c>
      <c r="L5" s="37" t="s">
        <v>8</v>
      </c>
      <c r="M5" s="37" t="s">
        <v>9</v>
      </c>
      <c r="N5" s="333"/>
      <c r="O5" s="353"/>
    </row>
    <row r="6" spans="1:15" ht="33.75" customHeight="1" x14ac:dyDescent="0.2">
      <c r="A6" s="46" t="s">
        <v>238</v>
      </c>
      <c r="B6" s="76">
        <f>SUM(C6,G6,K6,O6)</f>
        <v>8970</v>
      </c>
      <c r="C6" s="76">
        <f>SUM(D6:E6)</f>
        <v>602</v>
      </c>
      <c r="D6" s="87">
        <v>431</v>
      </c>
      <c r="E6" s="87">
        <v>171</v>
      </c>
      <c r="F6" s="65"/>
      <c r="G6" s="76">
        <f>SUM(H6:I6)</f>
        <v>2321</v>
      </c>
      <c r="H6" s="87">
        <v>1724</v>
      </c>
      <c r="I6" s="87">
        <v>597</v>
      </c>
      <c r="J6" s="65"/>
      <c r="K6" s="76">
        <f>SUM(L6:M6)</f>
        <v>6032</v>
      </c>
      <c r="L6" s="87">
        <v>4658</v>
      </c>
      <c r="M6" s="87">
        <v>1374</v>
      </c>
      <c r="N6" s="334"/>
      <c r="O6" s="76">
        <v>15</v>
      </c>
    </row>
    <row r="7" spans="1:15" ht="33.75" customHeight="1" x14ac:dyDescent="0.2">
      <c r="A7" s="9" t="s">
        <v>243</v>
      </c>
      <c r="B7" s="82">
        <f t="shared" ref="B7:B8" si="0">SUM(C7,G7,K7,O7)</f>
        <v>8970</v>
      </c>
      <c r="C7" s="82">
        <f t="shared" ref="C7:C8" si="1">SUM(D7:E7)</f>
        <v>149</v>
      </c>
      <c r="D7" s="78">
        <v>115</v>
      </c>
      <c r="E7" s="78">
        <v>34</v>
      </c>
      <c r="F7" s="64"/>
      <c r="G7" s="82">
        <f t="shared" ref="G7:G8" si="2">SUM(H7:I7)</f>
        <v>529</v>
      </c>
      <c r="H7" s="78">
        <v>406</v>
      </c>
      <c r="I7" s="78">
        <v>123</v>
      </c>
      <c r="J7" s="64"/>
      <c r="K7" s="82">
        <f t="shared" ref="K7:K8" si="3">SUM(L7:M7)</f>
        <v>8277</v>
      </c>
      <c r="L7" s="78">
        <v>6292</v>
      </c>
      <c r="M7" s="78">
        <v>1985</v>
      </c>
      <c r="N7" s="335"/>
      <c r="O7" s="82">
        <v>15</v>
      </c>
    </row>
    <row r="8" spans="1:15" ht="33.75" customHeight="1" thickBot="1" x14ac:dyDescent="0.25">
      <c r="A8" s="14" t="s">
        <v>244</v>
      </c>
      <c r="B8" s="83">
        <f t="shared" si="0"/>
        <v>8970</v>
      </c>
      <c r="C8" s="83">
        <f t="shared" si="1"/>
        <v>479</v>
      </c>
      <c r="D8" s="80">
        <v>314</v>
      </c>
      <c r="E8" s="80">
        <v>165</v>
      </c>
      <c r="F8" s="66"/>
      <c r="G8" s="83">
        <f t="shared" si="2"/>
        <v>2224</v>
      </c>
      <c r="H8" s="80">
        <v>1546</v>
      </c>
      <c r="I8" s="80">
        <v>678</v>
      </c>
      <c r="J8" s="66"/>
      <c r="K8" s="83">
        <f t="shared" si="3"/>
        <v>6252</v>
      </c>
      <c r="L8" s="80">
        <v>4953</v>
      </c>
      <c r="M8" s="80">
        <v>1299</v>
      </c>
      <c r="N8" s="338"/>
      <c r="O8" s="83">
        <v>15</v>
      </c>
    </row>
    <row r="13" spans="1:15" ht="13.5" thickBot="1" x14ac:dyDescent="0.25"/>
    <row r="14" spans="1:15" ht="20.25" customHeight="1" x14ac:dyDescent="0.2">
      <c r="A14" s="352" t="s">
        <v>242</v>
      </c>
      <c r="B14" s="352" t="s">
        <v>1</v>
      </c>
      <c r="C14" s="352" t="s">
        <v>289</v>
      </c>
      <c r="D14" s="352"/>
      <c r="E14" s="352"/>
      <c r="F14" s="352"/>
      <c r="G14" s="352"/>
      <c r="H14" s="352"/>
      <c r="I14" s="352"/>
      <c r="J14" s="352"/>
      <c r="K14" s="352"/>
      <c r="L14" s="352"/>
      <c r="M14" s="352"/>
      <c r="N14" s="352"/>
      <c r="O14" s="352"/>
    </row>
    <row r="15" spans="1:15" ht="20.25" customHeight="1" x14ac:dyDescent="0.2">
      <c r="A15" s="356"/>
      <c r="B15" s="356"/>
      <c r="C15" s="363" t="s">
        <v>239</v>
      </c>
      <c r="D15" s="363"/>
      <c r="E15" s="363"/>
      <c r="F15" s="13"/>
      <c r="G15" s="363" t="s">
        <v>240</v>
      </c>
      <c r="H15" s="363"/>
      <c r="I15" s="363"/>
      <c r="J15" s="13"/>
      <c r="K15" s="363" t="s">
        <v>241</v>
      </c>
      <c r="L15" s="363"/>
      <c r="M15" s="363"/>
      <c r="N15" s="165"/>
      <c r="O15" s="368" t="s">
        <v>347</v>
      </c>
    </row>
    <row r="16" spans="1:15" ht="20.25" customHeight="1" thickBot="1" x14ac:dyDescent="0.25">
      <c r="A16" s="353"/>
      <c r="B16" s="353"/>
      <c r="C16" s="163" t="s">
        <v>1</v>
      </c>
      <c r="D16" s="164" t="s">
        <v>8</v>
      </c>
      <c r="E16" s="164" t="s">
        <v>9</v>
      </c>
      <c r="F16" s="54"/>
      <c r="G16" s="163" t="s">
        <v>1</v>
      </c>
      <c r="H16" s="164" t="s">
        <v>8</v>
      </c>
      <c r="I16" s="164" t="s">
        <v>9</v>
      </c>
      <c r="J16" s="54"/>
      <c r="K16" s="163" t="s">
        <v>1</v>
      </c>
      <c r="L16" s="164" t="s">
        <v>8</v>
      </c>
      <c r="M16" s="164" t="s">
        <v>9</v>
      </c>
      <c r="N16" s="333"/>
      <c r="O16" s="353"/>
    </row>
    <row r="17" spans="1:15" ht="30.75" customHeight="1" x14ac:dyDescent="0.2">
      <c r="A17" s="46" t="s">
        <v>238</v>
      </c>
      <c r="B17" s="202">
        <f>SUM(C17,G17,K17,O17)</f>
        <v>0.99999999999999989</v>
      </c>
      <c r="C17" s="202">
        <f>SUM(D17:E17)</f>
        <v>6.7112597547380151E-2</v>
      </c>
      <c r="D17" s="238">
        <f>D6/$B$6</f>
        <v>4.8049052396878483E-2</v>
      </c>
      <c r="E17" s="238">
        <f>E6/$B$6</f>
        <v>1.9063545150501671E-2</v>
      </c>
      <c r="F17" s="65"/>
      <c r="G17" s="202">
        <f>SUM(H17:I17)</f>
        <v>0.25875139353400223</v>
      </c>
      <c r="H17" s="238">
        <f>H6/$B$6</f>
        <v>0.19219620958751393</v>
      </c>
      <c r="I17" s="238">
        <f>I6/$B$6</f>
        <v>6.6555183946488294E-2</v>
      </c>
      <c r="J17" s="65"/>
      <c r="K17" s="208">
        <f>SUM(L17:M17)</f>
        <v>0.672463768115942</v>
      </c>
      <c r="L17" s="238">
        <f>L6/$B$6</f>
        <v>0.5192865105908584</v>
      </c>
      <c r="M17" s="238">
        <f>M6/$B$6</f>
        <v>0.1531772575250836</v>
      </c>
      <c r="N17" s="334"/>
      <c r="O17" s="202">
        <f>O6/$B$6</f>
        <v>1.6722408026755853E-3</v>
      </c>
    </row>
    <row r="18" spans="1:15" ht="30.75" customHeight="1" x14ac:dyDescent="0.2">
      <c r="A18" s="9" t="s">
        <v>243</v>
      </c>
      <c r="B18" s="176">
        <f t="shared" ref="B18:B19" si="4">SUM(C18,G18,K18,O18)</f>
        <v>1</v>
      </c>
      <c r="C18" s="176">
        <f t="shared" ref="C18:C19" si="5">SUM(D18:E18)</f>
        <v>1.6610925306577481E-2</v>
      </c>
      <c r="D18" s="172">
        <f t="shared" ref="D18:E19" si="6">D7/$B$6</f>
        <v>1.282051282051282E-2</v>
      </c>
      <c r="E18" s="172">
        <f t="shared" si="6"/>
        <v>3.7904124860646598E-3</v>
      </c>
      <c r="F18" s="64"/>
      <c r="G18" s="176">
        <f t="shared" ref="G18:G19" si="7">SUM(H18:I18)</f>
        <v>5.8974358974358973E-2</v>
      </c>
      <c r="H18" s="172">
        <f t="shared" ref="H18:I18" si="8">H7/$B$6</f>
        <v>4.5261984392419172E-2</v>
      </c>
      <c r="I18" s="172">
        <f t="shared" si="8"/>
        <v>1.37123745819398E-2</v>
      </c>
      <c r="J18" s="64"/>
      <c r="K18" s="209">
        <f t="shared" ref="K18:K19" si="9">SUM(L18:M18)</f>
        <v>0.92274247491638794</v>
      </c>
      <c r="L18" s="172">
        <f t="shared" ref="L18:M18" si="10">L7/$B$6</f>
        <v>0.70144927536231882</v>
      </c>
      <c r="M18" s="172">
        <f t="shared" si="10"/>
        <v>0.22129319955406912</v>
      </c>
      <c r="N18" s="335"/>
      <c r="O18" s="176">
        <f t="shared" ref="O18" si="11">O7/$B$6</f>
        <v>1.6722408026755853E-3</v>
      </c>
    </row>
    <row r="19" spans="1:15" ht="30.75" customHeight="1" thickBot="1" x14ac:dyDescent="0.25">
      <c r="A19" s="14" t="s">
        <v>244</v>
      </c>
      <c r="B19" s="177">
        <f t="shared" si="4"/>
        <v>1</v>
      </c>
      <c r="C19" s="177">
        <f t="shared" si="5"/>
        <v>5.3400222965440357E-2</v>
      </c>
      <c r="D19" s="174">
        <f t="shared" si="6"/>
        <v>3.5005574136008917E-2</v>
      </c>
      <c r="E19" s="174">
        <f t="shared" si="6"/>
        <v>1.839464882943144E-2</v>
      </c>
      <c r="F19" s="66"/>
      <c r="G19" s="177">
        <f t="shared" si="7"/>
        <v>0.24793756967670011</v>
      </c>
      <c r="H19" s="174">
        <f t="shared" ref="H19:I19" si="12">H8/$B$6</f>
        <v>0.17235228539576367</v>
      </c>
      <c r="I19" s="174">
        <f t="shared" si="12"/>
        <v>7.5585284280936457E-2</v>
      </c>
      <c r="J19" s="66"/>
      <c r="K19" s="274">
        <f t="shared" si="9"/>
        <v>0.69698996655518397</v>
      </c>
      <c r="L19" s="174">
        <f t="shared" ref="L19:M19" si="13">L8/$B$6</f>
        <v>0.55217391304347829</v>
      </c>
      <c r="M19" s="174">
        <f t="shared" si="13"/>
        <v>0.14481605351170568</v>
      </c>
      <c r="N19" s="338"/>
      <c r="O19" s="177">
        <f t="shared" ref="O19" si="14">O8/$B$6</f>
        <v>1.6722408026755853E-3</v>
      </c>
    </row>
  </sheetData>
  <mergeCells count="14">
    <mergeCell ref="A14:A16"/>
    <mergeCell ref="B14:B16"/>
    <mergeCell ref="C14:O14"/>
    <mergeCell ref="C15:E15"/>
    <mergeCell ref="G15:I15"/>
    <mergeCell ref="K15:M15"/>
    <mergeCell ref="O15:O16"/>
    <mergeCell ref="A3:A5"/>
    <mergeCell ref="C4:E4"/>
    <mergeCell ref="G4:I4"/>
    <mergeCell ref="C3:O3"/>
    <mergeCell ref="K4:M4"/>
    <mergeCell ref="O4:O5"/>
    <mergeCell ref="B3:B5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2">
    <tabColor theme="5" tint="-0.249977111117893"/>
  </sheetPr>
  <dimension ref="A1:Q32"/>
  <sheetViews>
    <sheetView showGridLines="0" zoomScaleNormal="100" workbookViewId="0"/>
  </sheetViews>
  <sheetFormatPr baseColWidth="10" defaultRowHeight="12.75" x14ac:dyDescent="0.2"/>
  <cols>
    <col min="1" max="1" width="33.140625" style="1" customWidth="1"/>
    <col min="2" max="5" width="11.85546875" style="2" customWidth="1"/>
    <col min="6" max="6" width="0.42578125" style="2" customWidth="1"/>
    <col min="7" max="9" width="11.85546875" style="2" customWidth="1"/>
    <col min="10" max="10" width="0.42578125" style="2" customWidth="1"/>
    <col min="11" max="13" width="11.85546875" style="2" customWidth="1"/>
    <col min="14" max="14" width="0.42578125" style="2" customWidth="1"/>
    <col min="15" max="16384" width="11.42578125" style="1"/>
  </cols>
  <sheetData>
    <row r="1" spans="1:17" ht="16.5" customHeight="1" x14ac:dyDescent="0.2">
      <c r="A1" s="3" t="s">
        <v>365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17" t="s">
        <v>258</v>
      </c>
    </row>
    <row r="2" spans="1:17" ht="13.5" thickBot="1" x14ac:dyDescent="0.25">
      <c r="A2" s="6">
        <v>2014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7" ht="29.25" customHeight="1" x14ac:dyDescent="0.2">
      <c r="A3" s="350" t="s">
        <v>45</v>
      </c>
      <c r="B3" s="352" t="s">
        <v>1</v>
      </c>
      <c r="C3" s="354" t="s">
        <v>356</v>
      </c>
      <c r="D3" s="354"/>
      <c r="E3" s="354"/>
      <c r="F3" s="354"/>
      <c r="G3" s="354"/>
      <c r="H3" s="354"/>
      <c r="I3" s="354"/>
      <c r="J3" s="354"/>
      <c r="K3" s="354"/>
      <c r="L3" s="354"/>
      <c r="M3" s="354"/>
      <c r="N3" s="354"/>
      <c r="O3" s="354"/>
    </row>
    <row r="4" spans="1:17" ht="17.25" customHeight="1" x14ac:dyDescent="0.2">
      <c r="A4" s="355"/>
      <c r="B4" s="356"/>
      <c r="C4" s="357" t="s">
        <v>357</v>
      </c>
      <c r="D4" s="357"/>
      <c r="E4" s="357"/>
      <c r="F4" s="43"/>
      <c r="G4" s="357" t="s">
        <v>306</v>
      </c>
      <c r="H4" s="357"/>
      <c r="I4" s="357"/>
      <c r="J4" s="43"/>
      <c r="K4" s="357" t="s">
        <v>169</v>
      </c>
      <c r="L4" s="357"/>
      <c r="M4" s="357"/>
      <c r="N4" s="43"/>
      <c r="O4" s="367" t="s">
        <v>347</v>
      </c>
    </row>
    <row r="5" spans="1:17" ht="13.5" thickBot="1" x14ac:dyDescent="0.25">
      <c r="A5" s="351"/>
      <c r="B5" s="353"/>
      <c r="C5" s="93" t="s">
        <v>1</v>
      </c>
      <c r="D5" s="47" t="s">
        <v>8</v>
      </c>
      <c r="E5" s="47" t="s">
        <v>9</v>
      </c>
      <c r="F5" s="54"/>
      <c r="G5" s="93" t="s">
        <v>1</v>
      </c>
      <c r="H5" s="47" t="s">
        <v>8</v>
      </c>
      <c r="I5" s="47" t="s">
        <v>9</v>
      </c>
      <c r="J5" s="54"/>
      <c r="K5" s="93" t="s">
        <v>1</v>
      </c>
      <c r="L5" s="47" t="s">
        <v>8</v>
      </c>
      <c r="M5" s="47" t="s">
        <v>9</v>
      </c>
      <c r="N5" s="54"/>
      <c r="O5" s="351"/>
    </row>
    <row r="6" spans="1:17" ht="15.75" customHeight="1" x14ac:dyDescent="0.2">
      <c r="A6" s="55" t="s">
        <v>1</v>
      </c>
      <c r="B6" s="76">
        <f>SUM(B7:B15)</f>
        <v>8970</v>
      </c>
      <c r="C6" s="76">
        <f>SUM(C7:C15)</f>
        <v>311</v>
      </c>
      <c r="D6" s="76">
        <f>SUM(D7:D15)</f>
        <v>146</v>
      </c>
      <c r="E6" s="76">
        <f>SUM(E7:E15)</f>
        <v>165</v>
      </c>
      <c r="F6" s="76"/>
      <c r="G6" s="76">
        <f>SUM(G7:G15)</f>
        <v>441</v>
      </c>
      <c r="H6" s="76">
        <v>350</v>
      </c>
      <c r="I6" s="76">
        <v>323</v>
      </c>
      <c r="J6" s="76"/>
      <c r="K6" s="76">
        <f>SUM(K7:K15)</f>
        <v>8203</v>
      </c>
      <c r="L6" s="76">
        <f>SUM(L7:L15)</f>
        <v>6416</v>
      </c>
      <c r="M6" s="76">
        <f>SUM(M7:M15)</f>
        <v>1787</v>
      </c>
      <c r="N6" s="76"/>
      <c r="O6" s="76">
        <f>SUM(O7:O15)</f>
        <v>15</v>
      </c>
      <c r="P6" s="109"/>
      <c r="Q6" s="109"/>
    </row>
    <row r="7" spans="1:17" ht="15.75" customHeight="1" x14ac:dyDescent="0.2">
      <c r="A7" s="23" t="s">
        <v>43</v>
      </c>
      <c r="B7" s="82">
        <f>SUM(C7,G7,K7,O7)</f>
        <v>97</v>
      </c>
      <c r="C7" s="82">
        <f t="shared" ref="C7:C15" si="0">SUM(D7:E7)</f>
        <v>2</v>
      </c>
      <c r="D7" s="78">
        <v>2</v>
      </c>
      <c r="E7" s="215" t="s">
        <v>374</v>
      </c>
      <c r="F7" s="78"/>
      <c r="G7" s="82">
        <f t="shared" ref="G7:G15" si="1">SUM(H7:I7)</f>
        <v>4</v>
      </c>
      <c r="H7" s="78">
        <v>4</v>
      </c>
      <c r="I7" s="215" t="s">
        <v>374</v>
      </c>
      <c r="J7" s="78"/>
      <c r="K7" s="82">
        <f t="shared" ref="K7:K15" si="2">SUM(L7:M7)</f>
        <v>91</v>
      </c>
      <c r="L7" s="78">
        <v>75</v>
      </c>
      <c r="M7" s="78">
        <v>16</v>
      </c>
      <c r="N7" s="78"/>
      <c r="O7" s="214" t="s">
        <v>374</v>
      </c>
      <c r="P7" s="109"/>
      <c r="Q7" s="109"/>
    </row>
    <row r="8" spans="1:17" ht="15.75" customHeight="1" x14ac:dyDescent="0.2">
      <c r="A8" s="23" t="s">
        <v>42</v>
      </c>
      <c r="B8" s="82">
        <f t="shared" ref="B8:B15" si="3">SUM(C8,G8,K8,O8)</f>
        <v>11</v>
      </c>
      <c r="C8" s="82">
        <f t="shared" si="0"/>
        <v>1</v>
      </c>
      <c r="D8" s="78">
        <v>1</v>
      </c>
      <c r="E8" s="215" t="s">
        <v>374</v>
      </c>
      <c r="F8" s="78"/>
      <c r="G8" s="82">
        <f t="shared" si="1"/>
        <v>3</v>
      </c>
      <c r="H8" s="78">
        <v>3</v>
      </c>
      <c r="I8" s="215" t="s">
        <v>374</v>
      </c>
      <c r="J8" s="78"/>
      <c r="K8" s="82">
        <f t="shared" si="2"/>
        <v>7</v>
      </c>
      <c r="L8" s="78">
        <v>7</v>
      </c>
      <c r="M8" s="215" t="s">
        <v>374</v>
      </c>
      <c r="N8" s="78"/>
      <c r="O8" s="214" t="s">
        <v>374</v>
      </c>
      <c r="P8" s="109"/>
      <c r="Q8" s="109"/>
    </row>
    <row r="9" spans="1:17" ht="15.75" customHeight="1" x14ac:dyDescent="0.2">
      <c r="A9" s="23" t="s">
        <v>41</v>
      </c>
      <c r="B9" s="82">
        <f t="shared" si="3"/>
        <v>27</v>
      </c>
      <c r="C9" s="82">
        <f t="shared" si="0"/>
        <v>2</v>
      </c>
      <c r="D9" s="78">
        <v>2</v>
      </c>
      <c r="E9" s="215" t="s">
        <v>374</v>
      </c>
      <c r="F9" s="78"/>
      <c r="G9" s="82">
        <f t="shared" si="1"/>
        <v>1</v>
      </c>
      <c r="H9" s="215" t="s">
        <v>374</v>
      </c>
      <c r="I9" s="78">
        <v>1</v>
      </c>
      <c r="J9" s="78"/>
      <c r="K9" s="82">
        <f t="shared" si="2"/>
        <v>24</v>
      </c>
      <c r="L9" s="78">
        <v>18</v>
      </c>
      <c r="M9" s="78">
        <v>6</v>
      </c>
      <c r="N9" s="78"/>
      <c r="O9" s="214" t="s">
        <v>374</v>
      </c>
      <c r="P9" s="109"/>
      <c r="Q9" s="109"/>
    </row>
    <row r="10" spans="1:17" ht="15.75" customHeight="1" x14ac:dyDescent="0.2">
      <c r="A10" s="23" t="s">
        <v>40</v>
      </c>
      <c r="B10" s="82">
        <f t="shared" si="3"/>
        <v>56</v>
      </c>
      <c r="C10" s="82">
        <f t="shared" si="0"/>
        <v>2</v>
      </c>
      <c r="D10" s="79">
        <v>1</v>
      </c>
      <c r="E10" s="79">
        <v>1</v>
      </c>
      <c r="F10" s="79"/>
      <c r="G10" s="82">
        <f t="shared" si="1"/>
        <v>3</v>
      </c>
      <c r="H10" s="79">
        <v>1</v>
      </c>
      <c r="I10" s="79">
        <v>2</v>
      </c>
      <c r="J10" s="78"/>
      <c r="K10" s="82">
        <f t="shared" si="2"/>
        <v>51</v>
      </c>
      <c r="L10" s="79">
        <v>45</v>
      </c>
      <c r="M10" s="79">
        <v>6</v>
      </c>
      <c r="N10" s="79"/>
      <c r="O10" s="214" t="s">
        <v>374</v>
      </c>
      <c r="P10" s="109"/>
      <c r="Q10" s="109"/>
    </row>
    <row r="11" spans="1:17" ht="15.75" customHeight="1" x14ac:dyDescent="0.25">
      <c r="A11" s="23" t="s">
        <v>39</v>
      </c>
      <c r="B11" s="82">
        <f t="shared" si="3"/>
        <v>134</v>
      </c>
      <c r="C11" s="82">
        <f t="shared" si="0"/>
        <v>3</v>
      </c>
      <c r="D11" s="78">
        <v>2</v>
      </c>
      <c r="E11" s="78">
        <v>1</v>
      </c>
      <c r="F11" s="78"/>
      <c r="G11" s="82">
        <f t="shared" si="1"/>
        <v>3</v>
      </c>
      <c r="H11" s="78">
        <v>2</v>
      </c>
      <c r="I11" s="78">
        <v>1</v>
      </c>
      <c r="J11" s="72"/>
      <c r="K11" s="82">
        <f t="shared" si="2"/>
        <v>128</v>
      </c>
      <c r="L11" s="78">
        <v>108</v>
      </c>
      <c r="M11" s="78">
        <v>20</v>
      </c>
      <c r="N11" s="78"/>
      <c r="O11" s="214" t="s">
        <v>374</v>
      </c>
      <c r="P11" s="109"/>
      <c r="Q11" s="109"/>
    </row>
    <row r="12" spans="1:17" ht="15.75" customHeight="1" x14ac:dyDescent="0.25">
      <c r="A12" s="23" t="s">
        <v>38</v>
      </c>
      <c r="B12" s="82">
        <f t="shared" si="3"/>
        <v>884</v>
      </c>
      <c r="C12" s="82">
        <f t="shared" si="0"/>
        <v>38</v>
      </c>
      <c r="D12" s="78">
        <v>10</v>
      </c>
      <c r="E12" s="78">
        <v>28</v>
      </c>
      <c r="F12" s="78"/>
      <c r="G12" s="82">
        <f t="shared" si="1"/>
        <v>31</v>
      </c>
      <c r="H12" s="78">
        <v>19</v>
      </c>
      <c r="I12" s="78">
        <v>12</v>
      </c>
      <c r="J12" s="72"/>
      <c r="K12" s="82">
        <f t="shared" si="2"/>
        <v>815</v>
      </c>
      <c r="L12" s="78">
        <v>596</v>
      </c>
      <c r="M12" s="78">
        <v>219</v>
      </c>
      <c r="N12" s="78"/>
      <c r="O12" s="214" t="s">
        <v>374</v>
      </c>
      <c r="P12" s="109"/>
      <c r="Q12" s="109"/>
    </row>
    <row r="13" spans="1:17" ht="15.75" customHeight="1" x14ac:dyDescent="0.25">
      <c r="A13" s="23" t="s">
        <v>37</v>
      </c>
      <c r="B13" s="82">
        <f t="shared" si="3"/>
        <v>384</v>
      </c>
      <c r="C13" s="82">
        <f t="shared" si="0"/>
        <v>20</v>
      </c>
      <c r="D13" s="78">
        <v>7</v>
      </c>
      <c r="E13" s="78">
        <v>13</v>
      </c>
      <c r="F13" s="78"/>
      <c r="G13" s="82">
        <f t="shared" si="1"/>
        <v>25</v>
      </c>
      <c r="H13" s="78">
        <v>16</v>
      </c>
      <c r="I13" s="78">
        <v>9</v>
      </c>
      <c r="J13" s="72"/>
      <c r="K13" s="82">
        <f t="shared" si="2"/>
        <v>338</v>
      </c>
      <c r="L13" s="78">
        <v>241</v>
      </c>
      <c r="M13" s="78">
        <v>97</v>
      </c>
      <c r="N13" s="78"/>
      <c r="O13" s="82">
        <v>1</v>
      </c>
      <c r="P13" s="109"/>
      <c r="Q13" s="109"/>
    </row>
    <row r="14" spans="1:17" ht="15.75" customHeight="1" x14ac:dyDescent="0.25">
      <c r="A14" s="23" t="s">
        <v>36</v>
      </c>
      <c r="B14" s="82">
        <f t="shared" si="3"/>
        <v>4174</v>
      </c>
      <c r="C14" s="82">
        <f t="shared" si="0"/>
        <v>134</v>
      </c>
      <c r="D14" s="78">
        <v>68</v>
      </c>
      <c r="E14" s="78">
        <v>66</v>
      </c>
      <c r="F14" s="78"/>
      <c r="G14" s="82">
        <f t="shared" si="1"/>
        <v>209</v>
      </c>
      <c r="H14" s="78">
        <v>129</v>
      </c>
      <c r="I14" s="78">
        <v>80</v>
      </c>
      <c r="J14" s="72"/>
      <c r="K14" s="82">
        <f t="shared" si="2"/>
        <v>3826</v>
      </c>
      <c r="L14" s="78">
        <v>3061</v>
      </c>
      <c r="M14" s="78">
        <v>765</v>
      </c>
      <c r="N14" s="78"/>
      <c r="O14" s="82">
        <v>5</v>
      </c>
      <c r="P14" s="109"/>
      <c r="Q14" s="109"/>
    </row>
    <row r="15" spans="1:17" ht="15.75" customHeight="1" thickBot="1" x14ac:dyDescent="0.25">
      <c r="A15" s="51" t="s">
        <v>16</v>
      </c>
      <c r="B15" s="83">
        <f t="shared" si="3"/>
        <v>3203</v>
      </c>
      <c r="C15" s="83">
        <f t="shared" si="0"/>
        <v>109</v>
      </c>
      <c r="D15" s="80">
        <v>53</v>
      </c>
      <c r="E15" s="80">
        <v>56</v>
      </c>
      <c r="F15" s="80"/>
      <c r="G15" s="83">
        <f t="shared" si="1"/>
        <v>162</v>
      </c>
      <c r="H15" s="80">
        <v>77</v>
      </c>
      <c r="I15" s="80">
        <v>85</v>
      </c>
      <c r="J15" s="80"/>
      <c r="K15" s="83">
        <f t="shared" si="2"/>
        <v>2923</v>
      </c>
      <c r="L15" s="80">
        <v>2265</v>
      </c>
      <c r="M15" s="80">
        <v>658</v>
      </c>
      <c r="N15" s="80"/>
      <c r="O15" s="83">
        <v>9</v>
      </c>
      <c r="P15" s="109"/>
      <c r="Q15" s="109"/>
    </row>
    <row r="16" spans="1:17" x14ac:dyDescent="0.2">
      <c r="A16" s="2"/>
      <c r="N16" s="18"/>
    </row>
    <row r="17" spans="1:15" x14ac:dyDescent="0.2">
      <c r="A17" s="2"/>
      <c r="N17" s="18"/>
    </row>
    <row r="18" spans="1:15" x14ac:dyDescent="0.2">
      <c r="A18" s="2"/>
    </row>
    <row r="19" spans="1:15" ht="13.5" thickBot="1" x14ac:dyDescent="0.25">
      <c r="A19" s="2"/>
    </row>
    <row r="20" spans="1:15" ht="18" customHeight="1" x14ac:dyDescent="0.2">
      <c r="A20" s="350" t="s">
        <v>45</v>
      </c>
      <c r="B20" s="352" t="s">
        <v>1</v>
      </c>
      <c r="C20" s="354" t="s">
        <v>356</v>
      </c>
      <c r="D20" s="354"/>
      <c r="E20" s="354"/>
      <c r="F20" s="354"/>
      <c r="G20" s="354"/>
      <c r="H20" s="354"/>
      <c r="I20" s="354"/>
      <c r="J20" s="354"/>
      <c r="K20" s="354"/>
      <c r="L20" s="354"/>
      <c r="M20" s="354"/>
      <c r="N20" s="354"/>
      <c r="O20" s="354"/>
    </row>
    <row r="21" spans="1:15" ht="18" customHeight="1" x14ac:dyDescent="0.2">
      <c r="A21" s="355"/>
      <c r="B21" s="356"/>
      <c r="C21" s="357" t="s">
        <v>357</v>
      </c>
      <c r="D21" s="357"/>
      <c r="E21" s="357"/>
      <c r="F21" s="43"/>
      <c r="G21" s="357" t="s">
        <v>306</v>
      </c>
      <c r="H21" s="357"/>
      <c r="I21" s="357"/>
      <c r="J21" s="43"/>
      <c r="K21" s="357" t="s">
        <v>169</v>
      </c>
      <c r="L21" s="357"/>
      <c r="M21" s="357"/>
      <c r="N21" s="43"/>
      <c r="O21" s="367" t="s">
        <v>347</v>
      </c>
    </row>
    <row r="22" spans="1:15" ht="18" customHeight="1" thickBot="1" x14ac:dyDescent="0.25">
      <c r="A22" s="351"/>
      <c r="B22" s="353"/>
      <c r="C22" s="163" t="s">
        <v>1</v>
      </c>
      <c r="D22" s="47" t="s">
        <v>8</v>
      </c>
      <c r="E22" s="47" t="s">
        <v>9</v>
      </c>
      <c r="F22" s="54"/>
      <c r="G22" s="163" t="s">
        <v>1</v>
      </c>
      <c r="H22" s="47" t="s">
        <v>8</v>
      </c>
      <c r="I22" s="47" t="s">
        <v>9</v>
      </c>
      <c r="J22" s="54"/>
      <c r="K22" s="163" t="s">
        <v>1</v>
      </c>
      <c r="L22" s="47" t="s">
        <v>8</v>
      </c>
      <c r="M22" s="47" t="s">
        <v>9</v>
      </c>
      <c r="N22" s="54"/>
      <c r="O22" s="351"/>
    </row>
    <row r="23" spans="1:15" ht="17.25" customHeight="1" x14ac:dyDescent="0.2">
      <c r="A23" s="55" t="s">
        <v>1</v>
      </c>
      <c r="B23" s="202">
        <f>SUM(B24:B32)</f>
        <v>1</v>
      </c>
      <c r="C23" s="202">
        <f>SUM(C24:C32)</f>
        <v>3.4671125975473803E-2</v>
      </c>
      <c r="D23" s="202">
        <f>SUM(D24:D32)</f>
        <v>1.6276477146042363E-2</v>
      </c>
      <c r="E23" s="202">
        <f>SUM(E24:E32)</f>
        <v>1.839464882943144E-2</v>
      </c>
      <c r="F23" s="76"/>
      <c r="G23" s="202">
        <f>SUM(G24:G32)</f>
        <v>4.9163879598662204E-2</v>
      </c>
      <c r="H23" s="202">
        <f>SUM(H24:H32)</f>
        <v>2.7982162764771459E-2</v>
      </c>
      <c r="I23" s="76">
        <v>323</v>
      </c>
      <c r="J23" s="76"/>
      <c r="K23" s="208">
        <f>SUM(K24:K32)</f>
        <v>0.91449275362318838</v>
      </c>
      <c r="L23" s="202">
        <f t="shared" ref="L23:O23" si="4">SUM(L24:L32)</f>
        <v>0.71527313266443704</v>
      </c>
      <c r="M23" s="202">
        <f t="shared" si="4"/>
        <v>0.1992196209587514</v>
      </c>
      <c r="N23" s="76"/>
      <c r="O23" s="202">
        <f t="shared" si="4"/>
        <v>1.672240802675585E-3</v>
      </c>
    </row>
    <row r="24" spans="1:15" ht="17.25" customHeight="1" x14ac:dyDescent="0.2">
      <c r="A24" s="23" t="s">
        <v>43</v>
      </c>
      <c r="B24" s="210">
        <f>SUM(C24,G24,K24,O24)</f>
        <v>1.0813823857302118E-2</v>
      </c>
      <c r="C24" s="210">
        <f t="shared" ref="C24:C32" si="5">SUM(D24:E24)</f>
        <v>2.2296544035674471E-4</v>
      </c>
      <c r="D24" s="212">
        <f>D7/$B$6</f>
        <v>2.2296544035674471E-4</v>
      </c>
      <c r="E24" s="213" t="s">
        <v>374</v>
      </c>
      <c r="F24" s="78"/>
      <c r="G24" s="210">
        <f t="shared" ref="G24:G32" si="6">SUM(H24:I24)</f>
        <v>4.4593088071348942E-4</v>
      </c>
      <c r="H24" s="212">
        <f>H7/$B$6</f>
        <v>4.4593088071348942E-4</v>
      </c>
      <c r="I24" s="215" t="s">
        <v>374</v>
      </c>
      <c r="J24" s="78"/>
      <c r="K24" s="176">
        <f t="shared" ref="K24:K32" si="7">SUM(L24:M24)</f>
        <v>1.0144927536231883E-2</v>
      </c>
      <c r="L24" s="172">
        <f>L7/$B$6</f>
        <v>8.3612040133779261E-3</v>
      </c>
      <c r="M24" s="172">
        <f>M7/$B$6</f>
        <v>1.7837235228539577E-3</v>
      </c>
      <c r="N24" s="78"/>
      <c r="O24" s="214" t="s">
        <v>374</v>
      </c>
    </row>
    <row r="25" spans="1:15" ht="17.25" customHeight="1" x14ac:dyDescent="0.2">
      <c r="A25" s="23" t="s">
        <v>42</v>
      </c>
      <c r="B25" s="210">
        <f t="shared" ref="B25:B32" si="8">SUM(C25,G25,K25,O25)</f>
        <v>1.2263099219620959E-3</v>
      </c>
      <c r="C25" s="210">
        <f t="shared" si="5"/>
        <v>1.1148272017837236E-4</v>
      </c>
      <c r="D25" s="212">
        <f t="shared" ref="D25:E32" si="9">D8/$B$6</f>
        <v>1.1148272017837236E-4</v>
      </c>
      <c r="E25" s="213" t="s">
        <v>374</v>
      </c>
      <c r="F25" s="78"/>
      <c r="G25" s="210">
        <f t="shared" si="6"/>
        <v>3.3444816053511704E-4</v>
      </c>
      <c r="H25" s="212">
        <f t="shared" ref="H25" si="10">H8/$B$6</f>
        <v>3.3444816053511704E-4</v>
      </c>
      <c r="I25" s="215" t="s">
        <v>374</v>
      </c>
      <c r="J25" s="78"/>
      <c r="K25" s="176">
        <f t="shared" si="7"/>
        <v>7.8037904124860652E-4</v>
      </c>
      <c r="L25" s="172">
        <f t="shared" ref="L25" si="11">L8/$B$6</f>
        <v>7.8037904124860652E-4</v>
      </c>
      <c r="M25" s="215" t="s">
        <v>374</v>
      </c>
      <c r="N25" s="78"/>
      <c r="O25" s="214" t="s">
        <v>374</v>
      </c>
    </row>
    <row r="26" spans="1:15" ht="17.25" customHeight="1" x14ac:dyDescent="0.2">
      <c r="A26" s="23" t="s">
        <v>41</v>
      </c>
      <c r="B26" s="210">
        <f t="shared" si="8"/>
        <v>3.0100334448160534E-3</v>
      </c>
      <c r="C26" s="210">
        <f t="shared" si="5"/>
        <v>2.2296544035674471E-4</v>
      </c>
      <c r="D26" s="212">
        <f t="shared" si="9"/>
        <v>2.2296544035674471E-4</v>
      </c>
      <c r="E26" s="213" t="s">
        <v>374</v>
      </c>
      <c r="F26" s="78"/>
      <c r="G26" s="210">
        <f t="shared" si="6"/>
        <v>1.1148272017837236E-4</v>
      </c>
      <c r="H26" s="215" t="s">
        <v>374</v>
      </c>
      <c r="I26" s="212">
        <f t="shared" ref="H26:I27" si="12">I9/$B$6</f>
        <v>1.1148272017837236E-4</v>
      </c>
      <c r="J26" s="78"/>
      <c r="K26" s="176">
        <f t="shared" si="7"/>
        <v>2.6755852842809363E-3</v>
      </c>
      <c r="L26" s="172">
        <f t="shared" ref="L26:M26" si="13">L9/$B$6</f>
        <v>2.0066889632107021E-3</v>
      </c>
      <c r="M26" s="172">
        <f t="shared" si="13"/>
        <v>6.6889632107023408E-4</v>
      </c>
      <c r="N26" s="78"/>
      <c r="O26" s="214" t="s">
        <v>374</v>
      </c>
    </row>
    <row r="27" spans="1:15" ht="17.25" customHeight="1" x14ac:dyDescent="0.2">
      <c r="A27" s="23" t="s">
        <v>40</v>
      </c>
      <c r="B27" s="210">
        <f t="shared" si="8"/>
        <v>6.2430323299888521E-3</v>
      </c>
      <c r="C27" s="210">
        <f t="shared" si="5"/>
        <v>2.2296544035674471E-4</v>
      </c>
      <c r="D27" s="212">
        <f t="shared" si="9"/>
        <v>1.1148272017837236E-4</v>
      </c>
      <c r="E27" s="212">
        <f t="shared" si="9"/>
        <v>1.1148272017837236E-4</v>
      </c>
      <c r="F27" s="79"/>
      <c r="G27" s="210">
        <f t="shared" si="6"/>
        <v>3.3444816053511709E-4</v>
      </c>
      <c r="H27" s="212">
        <f t="shared" si="12"/>
        <v>1.1148272017837236E-4</v>
      </c>
      <c r="I27" s="212">
        <f t="shared" si="12"/>
        <v>2.2296544035674471E-4</v>
      </c>
      <c r="J27" s="78"/>
      <c r="K27" s="176">
        <f t="shared" si="7"/>
        <v>5.6856187290969902E-3</v>
      </c>
      <c r="L27" s="172">
        <f t="shared" ref="L27:M27" si="14">L10/$B$6</f>
        <v>5.016722408026756E-3</v>
      </c>
      <c r="M27" s="172">
        <f t="shared" si="14"/>
        <v>6.6889632107023408E-4</v>
      </c>
      <c r="N27" s="79"/>
      <c r="O27" s="214" t="s">
        <v>374</v>
      </c>
    </row>
    <row r="28" spans="1:15" ht="17.25" customHeight="1" x14ac:dyDescent="0.25">
      <c r="A28" s="23" t="s">
        <v>39</v>
      </c>
      <c r="B28" s="210">
        <f t="shared" si="8"/>
        <v>1.4938684503901897E-2</v>
      </c>
      <c r="C28" s="210">
        <f t="shared" si="5"/>
        <v>3.3444816053511709E-4</v>
      </c>
      <c r="D28" s="212">
        <f t="shared" si="9"/>
        <v>2.2296544035674471E-4</v>
      </c>
      <c r="E28" s="212">
        <f t="shared" si="9"/>
        <v>1.1148272017837236E-4</v>
      </c>
      <c r="F28" s="78"/>
      <c r="G28" s="210">
        <f t="shared" si="6"/>
        <v>3.3444816053511709E-4</v>
      </c>
      <c r="H28" s="212">
        <f t="shared" ref="H28:I28" si="15">H11/$B$6</f>
        <v>2.2296544035674471E-4</v>
      </c>
      <c r="I28" s="212">
        <f t="shared" si="15"/>
        <v>1.1148272017837236E-4</v>
      </c>
      <c r="J28" s="72"/>
      <c r="K28" s="176">
        <f t="shared" si="7"/>
        <v>1.4269788182831662E-2</v>
      </c>
      <c r="L28" s="172">
        <f t="shared" ref="L28:M28" si="16">L11/$B$6</f>
        <v>1.2040133779264214E-2</v>
      </c>
      <c r="M28" s="172">
        <f t="shared" si="16"/>
        <v>2.229654403567447E-3</v>
      </c>
      <c r="N28" s="78"/>
      <c r="O28" s="214" t="s">
        <v>374</v>
      </c>
    </row>
    <row r="29" spans="1:15" ht="17.25" customHeight="1" x14ac:dyDescent="0.25">
      <c r="A29" s="23" t="s">
        <v>38</v>
      </c>
      <c r="B29" s="176">
        <f t="shared" si="8"/>
        <v>9.8550724637681164E-2</v>
      </c>
      <c r="C29" s="176">
        <f t="shared" si="5"/>
        <v>4.2363433667781496E-3</v>
      </c>
      <c r="D29" s="172">
        <f t="shared" si="9"/>
        <v>1.1148272017837235E-3</v>
      </c>
      <c r="E29" s="172">
        <f t="shared" si="9"/>
        <v>3.1215161649944261E-3</v>
      </c>
      <c r="F29" s="78"/>
      <c r="G29" s="176">
        <f t="shared" si="6"/>
        <v>3.4559643255295432E-3</v>
      </c>
      <c r="H29" s="172">
        <f t="shared" ref="H29:I29" si="17">H12/$B$6</f>
        <v>2.1181716833890748E-3</v>
      </c>
      <c r="I29" s="172">
        <f t="shared" si="17"/>
        <v>1.3377926421404682E-3</v>
      </c>
      <c r="J29" s="72"/>
      <c r="K29" s="176">
        <f t="shared" si="7"/>
        <v>9.0858416945373471E-2</v>
      </c>
      <c r="L29" s="172">
        <f t="shared" ref="L29:M29" si="18">L12/$B$6</f>
        <v>6.6443701226309923E-2</v>
      </c>
      <c r="M29" s="172">
        <f t="shared" si="18"/>
        <v>2.4414715719063545E-2</v>
      </c>
      <c r="N29" s="78"/>
      <c r="O29" s="214" t="s">
        <v>374</v>
      </c>
    </row>
    <row r="30" spans="1:15" ht="17.25" customHeight="1" x14ac:dyDescent="0.25">
      <c r="A30" s="23" t="s">
        <v>37</v>
      </c>
      <c r="B30" s="176">
        <f t="shared" si="8"/>
        <v>4.2809364548494974E-2</v>
      </c>
      <c r="C30" s="176">
        <f t="shared" si="5"/>
        <v>2.229654403567447E-3</v>
      </c>
      <c r="D30" s="172">
        <f t="shared" si="9"/>
        <v>7.8037904124860652E-4</v>
      </c>
      <c r="E30" s="172">
        <f t="shared" si="9"/>
        <v>1.4492753623188406E-3</v>
      </c>
      <c r="F30" s="78"/>
      <c r="G30" s="176">
        <f t="shared" si="6"/>
        <v>2.787068004459309E-3</v>
      </c>
      <c r="H30" s="172">
        <f t="shared" ref="H30:I30" si="19">H13/$B$6</f>
        <v>1.7837235228539577E-3</v>
      </c>
      <c r="I30" s="172">
        <f t="shared" si="19"/>
        <v>1.0033444816053511E-3</v>
      </c>
      <c r="J30" s="72"/>
      <c r="K30" s="176">
        <f t="shared" si="7"/>
        <v>3.768115942028985E-2</v>
      </c>
      <c r="L30" s="172">
        <f t="shared" ref="L30:M30" si="20">L13/$B$6</f>
        <v>2.6867335562987735E-2</v>
      </c>
      <c r="M30" s="172">
        <f t="shared" si="20"/>
        <v>1.0813823857302118E-2</v>
      </c>
      <c r="N30" s="78"/>
      <c r="O30" s="212">
        <f t="shared" ref="O30" si="21">O13/$B$6</f>
        <v>1.1148272017837236E-4</v>
      </c>
    </row>
    <row r="31" spans="1:15" ht="17.25" customHeight="1" x14ac:dyDescent="0.25">
      <c r="A31" s="23" t="s">
        <v>36</v>
      </c>
      <c r="B31" s="176">
        <f t="shared" si="8"/>
        <v>0.46532887402452616</v>
      </c>
      <c r="C31" s="176">
        <f t="shared" si="5"/>
        <v>1.4938684503901895E-2</v>
      </c>
      <c r="D31" s="172">
        <f t="shared" si="9"/>
        <v>7.5808249721293196E-3</v>
      </c>
      <c r="E31" s="172">
        <f t="shared" si="9"/>
        <v>7.3578595317725752E-3</v>
      </c>
      <c r="F31" s="78"/>
      <c r="G31" s="176">
        <f t="shared" si="6"/>
        <v>2.3299888517279821E-2</v>
      </c>
      <c r="H31" s="172">
        <f t="shared" ref="H31:I31" si="22">H14/$B$6</f>
        <v>1.4381270903010033E-2</v>
      </c>
      <c r="I31" s="172">
        <f t="shared" si="22"/>
        <v>8.918617614269788E-3</v>
      </c>
      <c r="J31" s="72"/>
      <c r="K31" s="209">
        <f t="shared" si="7"/>
        <v>0.4265328874024526</v>
      </c>
      <c r="L31" s="172">
        <f t="shared" ref="L31:M31" si="23">L14/$B$6</f>
        <v>0.34124860646599775</v>
      </c>
      <c r="M31" s="172">
        <f t="shared" si="23"/>
        <v>8.5284280936454848E-2</v>
      </c>
      <c r="N31" s="78"/>
      <c r="O31" s="172">
        <f t="shared" ref="O31" si="24">O14/$B$6</f>
        <v>5.5741360089186175E-4</v>
      </c>
    </row>
    <row r="32" spans="1:15" ht="17.25" customHeight="1" thickBot="1" x14ac:dyDescent="0.25">
      <c r="A32" s="51" t="s">
        <v>16</v>
      </c>
      <c r="B32" s="177">
        <f t="shared" si="8"/>
        <v>0.35707915273132662</v>
      </c>
      <c r="C32" s="177">
        <f t="shared" si="5"/>
        <v>1.2151616499442587E-2</v>
      </c>
      <c r="D32" s="174">
        <f t="shared" si="9"/>
        <v>5.9085841694537346E-3</v>
      </c>
      <c r="E32" s="174">
        <f t="shared" si="9"/>
        <v>6.2430323299888521E-3</v>
      </c>
      <c r="F32" s="80"/>
      <c r="G32" s="177">
        <f t="shared" si="6"/>
        <v>1.8060200668896319E-2</v>
      </c>
      <c r="H32" s="174">
        <f t="shared" ref="H32:I32" si="25">H15/$B$6</f>
        <v>8.5841694537346705E-3</v>
      </c>
      <c r="I32" s="174">
        <f t="shared" si="25"/>
        <v>9.47603121516165E-3</v>
      </c>
      <c r="J32" s="80"/>
      <c r="K32" s="274">
        <f t="shared" si="7"/>
        <v>0.32586399108138236</v>
      </c>
      <c r="L32" s="174">
        <f t="shared" ref="L32:M32" si="26">L15/$B$6</f>
        <v>0.25250836120401338</v>
      </c>
      <c r="M32" s="174">
        <f t="shared" si="26"/>
        <v>7.3355629877369002E-2</v>
      </c>
      <c r="N32" s="80"/>
      <c r="O32" s="174">
        <f t="shared" ref="O32" si="27">O15/$B$6</f>
        <v>1.0033444816053511E-3</v>
      </c>
    </row>
  </sheetData>
  <mergeCells count="14">
    <mergeCell ref="A20:A22"/>
    <mergeCell ref="B20:B22"/>
    <mergeCell ref="C20:O20"/>
    <mergeCell ref="C21:E21"/>
    <mergeCell ref="G21:I21"/>
    <mergeCell ref="K21:M21"/>
    <mergeCell ref="O21:O22"/>
    <mergeCell ref="C3:O3"/>
    <mergeCell ref="A3:A5"/>
    <mergeCell ref="B3:B5"/>
    <mergeCell ref="C4:E4"/>
    <mergeCell ref="G4:I4"/>
    <mergeCell ref="K4:M4"/>
    <mergeCell ref="O4:O5"/>
  </mergeCells>
  <pageMargins left="0.7" right="0.7" top="0.75" bottom="0.75" header="0.3" footer="0.3"/>
  <pageSetup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3">
    <tabColor theme="4" tint="0.39997558519241921"/>
  </sheetPr>
  <dimension ref="A1:R29"/>
  <sheetViews>
    <sheetView showGridLines="0" zoomScaleNormal="100" workbookViewId="0"/>
  </sheetViews>
  <sheetFormatPr baseColWidth="10" defaultRowHeight="12.75" x14ac:dyDescent="0.2"/>
  <cols>
    <col min="1" max="1" width="38.85546875" style="7" customWidth="1"/>
    <col min="2" max="2" width="12.85546875" style="7" customWidth="1"/>
    <col min="3" max="5" width="11.28515625" style="8" customWidth="1"/>
    <col min="6" max="6" width="0.5703125" style="8" customWidth="1"/>
    <col min="7" max="9" width="11.28515625" style="8" customWidth="1"/>
    <col min="10" max="10" width="0.5703125" style="8" customWidth="1"/>
    <col min="11" max="14" width="11.28515625" style="8" customWidth="1"/>
    <col min="15" max="16384" width="11.42578125" style="7"/>
  </cols>
  <sheetData>
    <row r="1" spans="1:18" ht="16.5" x14ac:dyDescent="0.2">
      <c r="A1" s="3" t="s">
        <v>366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17" t="s">
        <v>310</v>
      </c>
    </row>
    <row r="2" spans="1:18" ht="17.25" thickBot="1" x14ac:dyDescent="0.25">
      <c r="A2" s="6">
        <v>2014</v>
      </c>
      <c r="B2" s="6"/>
      <c r="P2" s="3"/>
    </row>
    <row r="3" spans="1:18" ht="15" customHeight="1" x14ac:dyDescent="0.2">
      <c r="A3" s="350" t="s">
        <v>242</v>
      </c>
      <c r="B3" s="350" t="s">
        <v>1</v>
      </c>
      <c r="C3" s="358" t="s">
        <v>289</v>
      </c>
      <c r="D3" s="358"/>
      <c r="E3" s="358"/>
      <c r="F3" s="358"/>
      <c r="G3" s="358"/>
      <c r="H3" s="358"/>
      <c r="I3" s="358"/>
      <c r="J3" s="358"/>
      <c r="K3" s="358"/>
      <c r="L3" s="358"/>
      <c r="M3" s="358"/>
      <c r="N3" s="358"/>
    </row>
    <row r="4" spans="1:18" ht="26.25" customHeight="1" x14ac:dyDescent="0.2">
      <c r="A4" s="355"/>
      <c r="B4" s="355"/>
      <c r="C4" s="357" t="s">
        <v>305</v>
      </c>
      <c r="D4" s="357"/>
      <c r="E4" s="357"/>
      <c r="F4" s="29"/>
      <c r="G4" s="357" t="s">
        <v>306</v>
      </c>
      <c r="H4" s="357"/>
      <c r="I4" s="357"/>
      <c r="J4" s="29"/>
      <c r="K4" s="357" t="s">
        <v>169</v>
      </c>
      <c r="L4" s="357"/>
      <c r="M4" s="357"/>
      <c r="N4" s="367" t="s">
        <v>347</v>
      </c>
    </row>
    <row r="5" spans="1:18" ht="30" customHeight="1" thickBot="1" x14ac:dyDescent="0.25">
      <c r="A5" s="351"/>
      <c r="B5" s="351"/>
      <c r="C5" s="94" t="s">
        <v>1</v>
      </c>
      <c r="D5" s="94" t="s">
        <v>8</v>
      </c>
      <c r="E5" s="94" t="s">
        <v>9</v>
      </c>
      <c r="F5" s="40"/>
      <c r="G5" s="94" t="s">
        <v>1</v>
      </c>
      <c r="H5" s="94" t="s">
        <v>8</v>
      </c>
      <c r="I5" s="94" t="s">
        <v>9</v>
      </c>
      <c r="J5" s="40"/>
      <c r="K5" s="94" t="s">
        <v>1</v>
      </c>
      <c r="L5" s="94" t="s">
        <v>8</v>
      </c>
      <c r="M5" s="94" t="s">
        <v>9</v>
      </c>
      <c r="N5" s="351"/>
    </row>
    <row r="6" spans="1:18" ht="42" customHeight="1" x14ac:dyDescent="0.2">
      <c r="A6" s="46" t="s">
        <v>249</v>
      </c>
      <c r="B6" s="76">
        <f>SUM(C6,G6,K6,N6)</f>
        <v>8970</v>
      </c>
      <c r="C6" s="76">
        <f>SUM(D6,E6)</f>
        <v>311</v>
      </c>
      <c r="D6" s="87">
        <v>146</v>
      </c>
      <c r="E6" s="87">
        <v>165</v>
      </c>
      <c r="F6" s="116"/>
      <c r="G6" s="76">
        <f>SUM(H6,I6)</f>
        <v>441</v>
      </c>
      <c r="H6" s="87">
        <v>251</v>
      </c>
      <c r="I6" s="87">
        <v>190</v>
      </c>
      <c r="J6" s="116"/>
      <c r="K6" s="76">
        <f>SUM(L6,M6)</f>
        <v>8203</v>
      </c>
      <c r="L6" s="87">
        <v>6416</v>
      </c>
      <c r="M6" s="87">
        <v>1787</v>
      </c>
      <c r="N6" s="76">
        <v>15</v>
      </c>
      <c r="O6" s="135"/>
      <c r="P6" s="149"/>
      <c r="Q6" s="149"/>
      <c r="R6" s="149"/>
    </row>
    <row r="7" spans="1:18" ht="42" customHeight="1" x14ac:dyDescent="0.2">
      <c r="A7" s="9" t="s">
        <v>250</v>
      </c>
      <c r="B7" s="82">
        <f t="shared" ref="B7:B13" si="0">SUM(C7,G7,K7,N7)</f>
        <v>8970</v>
      </c>
      <c r="C7" s="82">
        <f t="shared" ref="C7:C13" si="1">SUM(D7,E7)</f>
        <v>235</v>
      </c>
      <c r="D7" s="78">
        <v>113</v>
      </c>
      <c r="E7" s="78">
        <v>122</v>
      </c>
      <c r="F7" s="135"/>
      <c r="G7" s="82">
        <f t="shared" ref="G7:G13" si="2">SUM(H7,I7)</f>
        <v>228</v>
      </c>
      <c r="H7" s="78">
        <v>116</v>
      </c>
      <c r="I7" s="78">
        <v>112</v>
      </c>
      <c r="J7" s="117"/>
      <c r="K7" s="82">
        <f t="shared" ref="K7:K13" si="3">SUM(L7,M7)</f>
        <v>8490</v>
      </c>
      <c r="L7" s="78">
        <v>6582</v>
      </c>
      <c r="M7" s="78">
        <v>1908</v>
      </c>
      <c r="N7" s="82">
        <v>17</v>
      </c>
      <c r="O7" s="135"/>
      <c r="P7" s="149"/>
      <c r="Q7" s="149"/>
    </row>
    <row r="8" spans="1:18" ht="30.75" customHeight="1" x14ac:dyDescent="0.2">
      <c r="A8" s="9" t="s">
        <v>251</v>
      </c>
      <c r="B8" s="82">
        <f t="shared" si="0"/>
        <v>8970</v>
      </c>
      <c r="C8" s="82">
        <f t="shared" si="1"/>
        <v>167</v>
      </c>
      <c r="D8" s="78">
        <v>65</v>
      </c>
      <c r="E8" s="78">
        <v>102</v>
      </c>
      <c r="F8" s="135"/>
      <c r="G8" s="82">
        <f t="shared" si="2"/>
        <v>131</v>
      </c>
      <c r="H8" s="78">
        <v>81</v>
      </c>
      <c r="I8" s="78">
        <v>50</v>
      </c>
      <c r="J8" s="117"/>
      <c r="K8" s="82">
        <f t="shared" si="3"/>
        <v>8655</v>
      </c>
      <c r="L8" s="78">
        <v>6665</v>
      </c>
      <c r="M8" s="78">
        <v>1990</v>
      </c>
      <c r="N8" s="82">
        <v>17</v>
      </c>
      <c r="O8" s="135"/>
    </row>
    <row r="9" spans="1:18" ht="30.75" customHeight="1" x14ac:dyDescent="0.2">
      <c r="A9" s="9" t="s">
        <v>252</v>
      </c>
      <c r="B9" s="82">
        <f t="shared" si="0"/>
        <v>8970</v>
      </c>
      <c r="C9" s="82">
        <f t="shared" si="1"/>
        <v>205</v>
      </c>
      <c r="D9" s="78">
        <v>81</v>
      </c>
      <c r="E9" s="78">
        <v>124</v>
      </c>
      <c r="F9" s="117"/>
      <c r="G9" s="82">
        <f t="shared" si="2"/>
        <v>409</v>
      </c>
      <c r="H9" s="78">
        <v>208</v>
      </c>
      <c r="I9" s="78">
        <v>201</v>
      </c>
      <c r="J9" s="117"/>
      <c r="K9" s="82">
        <f t="shared" si="3"/>
        <v>8339</v>
      </c>
      <c r="L9" s="78">
        <v>6522</v>
      </c>
      <c r="M9" s="78">
        <v>1817</v>
      </c>
      <c r="N9" s="82">
        <v>17</v>
      </c>
      <c r="O9" s="135"/>
    </row>
    <row r="10" spans="1:18" ht="30.75" customHeight="1" x14ac:dyDescent="0.2">
      <c r="A10" s="9" t="s">
        <v>253</v>
      </c>
      <c r="B10" s="82">
        <f t="shared" si="0"/>
        <v>8970</v>
      </c>
      <c r="C10" s="82">
        <f t="shared" si="1"/>
        <v>167</v>
      </c>
      <c r="D10" s="78">
        <v>89</v>
      </c>
      <c r="E10" s="78">
        <v>78</v>
      </c>
      <c r="F10" s="117"/>
      <c r="G10" s="82">
        <f t="shared" si="2"/>
        <v>177</v>
      </c>
      <c r="H10" s="78">
        <v>105</v>
      </c>
      <c r="I10" s="78">
        <v>72</v>
      </c>
      <c r="J10" s="117"/>
      <c r="K10" s="82">
        <f t="shared" si="3"/>
        <v>8609</v>
      </c>
      <c r="L10" s="78">
        <v>6617</v>
      </c>
      <c r="M10" s="78">
        <v>1992</v>
      </c>
      <c r="N10" s="82">
        <v>17</v>
      </c>
      <c r="O10" s="135"/>
    </row>
    <row r="11" spans="1:18" ht="30.75" customHeight="1" x14ac:dyDescent="0.2">
      <c r="A11" s="9" t="s">
        <v>254</v>
      </c>
      <c r="B11" s="82">
        <f t="shared" si="0"/>
        <v>8970</v>
      </c>
      <c r="C11" s="82">
        <f t="shared" si="1"/>
        <v>151</v>
      </c>
      <c r="D11" s="78">
        <v>65</v>
      </c>
      <c r="E11" s="78">
        <v>86</v>
      </c>
      <c r="F11" s="117"/>
      <c r="G11" s="82">
        <f t="shared" si="2"/>
        <v>104</v>
      </c>
      <c r="H11" s="78">
        <v>58</v>
      </c>
      <c r="I11" s="78">
        <v>46</v>
      </c>
      <c r="J11" s="117"/>
      <c r="K11" s="82">
        <f t="shared" si="3"/>
        <v>8699</v>
      </c>
      <c r="L11" s="78">
        <v>6689</v>
      </c>
      <c r="M11" s="78">
        <v>2010</v>
      </c>
      <c r="N11" s="82">
        <v>16</v>
      </c>
      <c r="O11" s="135"/>
    </row>
    <row r="12" spans="1:18" ht="30.75" customHeight="1" x14ac:dyDescent="0.2">
      <c r="A12" s="9" t="s">
        <v>255</v>
      </c>
      <c r="B12" s="82">
        <f t="shared" si="0"/>
        <v>8970</v>
      </c>
      <c r="C12" s="82">
        <f t="shared" si="1"/>
        <v>164</v>
      </c>
      <c r="D12" s="78">
        <v>64</v>
      </c>
      <c r="E12" s="78">
        <v>100</v>
      </c>
      <c r="F12" s="117"/>
      <c r="G12" s="82">
        <f t="shared" si="2"/>
        <v>235</v>
      </c>
      <c r="H12" s="78">
        <v>137</v>
      </c>
      <c r="I12" s="78">
        <v>98</v>
      </c>
      <c r="J12" s="117"/>
      <c r="K12" s="82">
        <f t="shared" si="3"/>
        <v>8555</v>
      </c>
      <c r="L12" s="78">
        <v>6611</v>
      </c>
      <c r="M12" s="78">
        <v>1944</v>
      </c>
      <c r="N12" s="82">
        <v>16</v>
      </c>
      <c r="O12" s="135"/>
    </row>
    <row r="13" spans="1:18" ht="30.75" customHeight="1" thickBot="1" x14ac:dyDescent="0.25">
      <c r="A13" s="14" t="s">
        <v>256</v>
      </c>
      <c r="B13" s="83">
        <f t="shared" si="0"/>
        <v>8970</v>
      </c>
      <c r="C13" s="83">
        <f t="shared" si="1"/>
        <v>96</v>
      </c>
      <c r="D13" s="80">
        <v>61</v>
      </c>
      <c r="E13" s="80">
        <v>35</v>
      </c>
      <c r="F13" s="118"/>
      <c r="G13" s="83">
        <f t="shared" si="2"/>
        <v>173</v>
      </c>
      <c r="H13" s="80">
        <v>132</v>
      </c>
      <c r="I13" s="80">
        <v>41</v>
      </c>
      <c r="J13" s="118"/>
      <c r="K13" s="83">
        <f t="shared" si="3"/>
        <v>8685</v>
      </c>
      <c r="L13" s="80">
        <v>6619</v>
      </c>
      <c r="M13" s="80">
        <v>2066</v>
      </c>
      <c r="N13" s="83">
        <v>16</v>
      </c>
      <c r="O13" s="135"/>
    </row>
    <row r="18" spans="1:16" ht="13.5" thickBot="1" x14ac:dyDescent="0.25"/>
    <row r="19" spans="1:16" ht="21.75" customHeight="1" x14ac:dyDescent="0.3">
      <c r="A19" s="350" t="s">
        <v>242</v>
      </c>
      <c r="B19" s="350" t="s">
        <v>1</v>
      </c>
      <c r="C19" s="358" t="s">
        <v>289</v>
      </c>
      <c r="D19" s="358"/>
      <c r="E19" s="358"/>
      <c r="F19" s="358"/>
      <c r="G19" s="358"/>
      <c r="H19" s="358"/>
      <c r="I19" s="358"/>
      <c r="J19" s="358"/>
      <c r="K19" s="358"/>
      <c r="L19" s="358"/>
      <c r="M19" s="358"/>
      <c r="N19" s="358"/>
      <c r="O19" s="150"/>
      <c r="P19" s="150"/>
    </row>
    <row r="20" spans="1:16" ht="21.75" customHeight="1" x14ac:dyDescent="0.3">
      <c r="A20" s="355"/>
      <c r="B20" s="355"/>
      <c r="C20" s="357" t="s">
        <v>305</v>
      </c>
      <c r="D20" s="357"/>
      <c r="E20" s="357"/>
      <c r="F20" s="29"/>
      <c r="G20" s="357" t="s">
        <v>306</v>
      </c>
      <c r="H20" s="357"/>
      <c r="I20" s="357"/>
      <c r="J20" s="29"/>
      <c r="K20" s="357" t="s">
        <v>169</v>
      </c>
      <c r="L20" s="357"/>
      <c r="M20" s="357"/>
      <c r="N20" s="367" t="s">
        <v>347</v>
      </c>
      <c r="O20" s="150"/>
      <c r="P20" s="150"/>
    </row>
    <row r="21" spans="1:16" ht="21.75" customHeight="1" thickBot="1" x14ac:dyDescent="0.35">
      <c r="A21" s="351"/>
      <c r="B21" s="351"/>
      <c r="C21" s="164" t="s">
        <v>1</v>
      </c>
      <c r="D21" s="164" t="s">
        <v>8</v>
      </c>
      <c r="E21" s="164" t="s">
        <v>9</v>
      </c>
      <c r="F21" s="40"/>
      <c r="G21" s="164" t="s">
        <v>1</v>
      </c>
      <c r="H21" s="164" t="s">
        <v>8</v>
      </c>
      <c r="I21" s="164" t="s">
        <v>9</v>
      </c>
      <c r="J21" s="40"/>
      <c r="K21" s="164" t="s">
        <v>1</v>
      </c>
      <c r="L21" s="164" t="s">
        <v>8</v>
      </c>
      <c r="M21" s="164" t="s">
        <v>9</v>
      </c>
      <c r="N21" s="351"/>
      <c r="O21" s="151"/>
      <c r="P21" s="151"/>
    </row>
    <row r="22" spans="1:16" ht="36.75" customHeight="1" x14ac:dyDescent="0.3">
      <c r="A22" s="46" t="s">
        <v>249</v>
      </c>
      <c r="B22" s="202">
        <f>SUM(C22,G22,K22,N22)</f>
        <v>1</v>
      </c>
      <c r="C22" s="202">
        <f>SUM(D22,E22)</f>
        <v>3.4671125975473803E-2</v>
      </c>
      <c r="D22" s="238">
        <f>D6/$B$6</f>
        <v>1.6276477146042363E-2</v>
      </c>
      <c r="E22" s="238">
        <f>E6/$B$6</f>
        <v>1.839464882943144E-2</v>
      </c>
      <c r="F22" s="116"/>
      <c r="G22" s="202">
        <f>SUM(H22,I22)</f>
        <v>4.9163879598662211E-2</v>
      </c>
      <c r="H22" s="238">
        <f>H6/$B$6</f>
        <v>2.7982162764771459E-2</v>
      </c>
      <c r="I22" s="238">
        <f>I6/$B$6</f>
        <v>2.1181716833890748E-2</v>
      </c>
      <c r="J22" s="116"/>
      <c r="K22" s="208">
        <f>SUM(L22,M22)</f>
        <v>0.91449275362318838</v>
      </c>
      <c r="L22" s="238">
        <f>L6/$B$6</f>
        <v>0.71527313266443704</v>
      </c>
      <c r="M22" s="238">
        <f>M6/$B$6</f>
        <v>0.1992196209587514</v>
      </c>
      <c r="N22" s="202">
        <f>N6/$B$6</f>
        <v>1.6722408026755853E-3</v>
      </c>
      <c r="O22" s="150"/>
      <c r="P22" s="150"/>
    </row>
    <row r="23" spans="1:16" ht="36.75" customHeight="1" x14ac:dyDescent="0.3">
      <c r="A23" s="9" t="s">
        <v>250</v>
      </c>
      <c r="B23" s="176">
        <f t="shared" ref="B23:B29" si="4">SUM(C23,G23,K23,N23)</f>
        <v>1</v>
      </c>
      <c r="C23" s="176">
        <f t="shared" ref="C23:C29" si="5">SUM(D23,E23)</f>
        <v>2.6198439241917504E-2</v>
      </c>
      <c r="D23" s="172">
        <f t="shared" ref="D23:E29" si="6">D7/$B$6</f>
        <v>1.2597547380156076E-2</v>
      </c>
      <c r="E23" s="172">
        <f t="shared" si="6"/>
        <v>1.3600891861761426E-2</v>
      </c>
      <c r="F23" s="135"/>
      <c r="G23" s="176">
        <f t="shared" ref="G23:G29" si="7">SUM(H23,I23)</f>
        <v>2.5418060200668897E-2</v>
      </c>
      <c r="H23" s="172">
        <f t="shared" ref="H23:I23" si="8">H7/$B$6</f>
        <v>1.2931995540691193E-2</v>
      </c>
      <c r="I23" s="172">
        <f t="shared" si="8"/>
        <v>1.2486064659977704E-2</v>
      </c>
      <c r="J23" s="117"/>
      <c r="K23" s="209">
        <f t="shared" ref="K23:K29" si="9">SUM(L23,M23)</f>
        <v>0.94648829431438131</v>
      </c>
      <c r="L23" s="172">
        <f t="shared" ref="L23:M23" si="10">L7/$B$6</f>
        <v>0.73377926421404682</v>
      </c>
      <c r="M23" s="172">
        <f t="shared" si="10"/>
        <v>0.21270903010033446</v>
      </c>
      <c r="N23" s="176">
        <f t="shared" ref="N23" si="11">N7/$B$6</f>
        <v>1.8952062430323299E-3</v>
      </c>
      <c r="O23" s="150"/>
      <c r="P23" s="150"/>
    </row>
    <row r="24" spans="1:16" ht="30" customHeight="1" x14ac:dyDescent="0.3">
      <c r="A24" s="9" t="s">
        <v>251</v>
      </c>
      <c r="B24" s="176">
        <f t="shared" si="4"/>
        <v>1</v>
      </c>
      <c r="C24" s="176">
        <f t="shared" si="5"/>
        <v>1.8617614269788182E-2</v>
      </c>
      <c r="D24" s="172">
        <f t="shared" si="6"/>
        <v>7.246376811594203E-3</v>
      </c>
      <c r="E24" s="172">
        <f t="shared" si="6"/>
        <v>1.137123745819398E-2</v>
      </c>
      <c r="F24" s="135"/>
      <c r="G24" s="176">
        <f t="shared" si="7"/>
        <v>1.4604236343366779E-2</v>
      </c>
      <c r="H24" s="172">
        <f t="shared" ref="H24:I24" si="12">H8/$B$6</f>
        <v>9.0301003344481611E-3</v>
      </c>
      <c r="I24" s="172">
        <f t="shared" si="12"/>
        <v>5.5741360089186179E-3</v>
      </c>
      <c r="J24" s="117"/>
      <c r="K24" s="209">
        <f t="shared" si="9"/>
        <v>0.96488294314381273</v>
      </c>
      <c r="L24" s="172">
        <f t="shared" ref="L24:M24" si="13">L8/$B$6</f>
        <v>0.74303232998885171</v>
      </c>
      <c r="M24" s="172">
        <f t="shared" si="13"/>
        <v>0.22185061315496099</v>
      </c>
      <c r="N24" s="176">
        <f t="shared" ref="N24" si="14">N8/$B$6</f>
        <v>1.8952062430323299E-3</v>
      </c>
      <c r="O24" s="152"/>
      <c r="P24" s="150"/>
    </row>
    <row r="25" spans="1:16" ht="30" customHeight="1" x14ac:dyDescent="0.3">
      <c r="A25" s="9" t="s">
        <v>252</v>
      </c>
      <c r="B25" s="176">
        <f t="shared" si="4"/>
        <v>0.99999999999999989</v>
      </c>
      <c r="C25" s="176">
        <f t="shared" si="5"/>
        <v>2.2853957636566332E-2</v>
      </c>
      <c r="D25" s="172">
        <f t="shared" si="6"/>
        <v>9.0301003344481611E-3</v>
      </c>
      <c r="E25" s="172">
        <f t="shared" si="6"/>
        <v>1.3823857302118171E-2</v>
      </c>
      <c r="F25" s="117"/>
      <c r="G25" s="176">
        <f t="shared" si="7"/>
        <v>4.5596432552954293E-2</v>
      </c>
      <c r="H25" s="172">
        <f t="shared" ref="H25:I25" si="15">H9/$B$6</f>
        <v>2.318840579710145E-2</v>
      </c>
      <c r="I25" s="172">
        <f t="shared" si="15"/>
        <v>2.2408026755852843E-2</v>
      </c>
      <c r="J25" s="117"/>
      <c r="K25" s="209">
        <f t="shared" si="9"/>
        <v>0.929654403567447</v>
      </c>
      <c r="L25" s="172">
        <f t="shared" ref="L25:M25" si="16">L9/$B$6</f>
        <v>0.72709030100334449</v>
      </c>
      <c r="M25" s="172">
        <f t="shared" si="16"/>
        <v>0.20256410256410257</v>
      </c>
      <c r="N25" s="176">
        <f t="shared" ref="N25" si="17">N9/$B$6</f>
        <v>1.8952062430323299E-3</v>
      </c>
      <c r="O25" s="150"/>
      <c r="P25" s="150"/>
    </row>
    <row r="26" spans="1:16" ht="30" customHeight="1" x14ac:dyDescent="0.2">
      <c r="A26" s="9" t="s">
        <v>253</v>
      </c>
      <c r="B26" s="176">
        <f t="shared" si="4"/>
        <v>1</v>
      </c>
      <c r="C26" s="176">
        <f t="shared" si="5"/>
        <v>1.8617614269788182E-2</v>
      </c>
      <c r="D26" s="172">
        <f t="shared" si="6"/>
        <v>9.9219620958751389E-3</v>
      </c>
      <c r="E26" s="172">
        <f t="shared" si="6"/>
        <v>8.6956521739130436E-3</v>
      </c>
      <c r="F26" s="117"/>
      <c r="G26" s="176">
        <f t="shared" si="7"/>
        <v>1.9732441471571903E-2</v>
      </c>
      <c r="H26" s="172">
        <f t="shared" ref="H26:I26" si="18">H10/$B$6</f>
        <v>1.1705685618729096E-2</v>
      </c>
      <c r="I26" s="172">
        <f t="shared" si="18"/>
        <v>8.0267558528428085E-3</v>
      </c>
      <c r="J26" s="117"/>
      <c r="K26" s="209">
        <f t="shared" si="9"/>
        <v>0.95975473801560762</v>
      </c>
      <c r="L26" s="172">
        <f t="shared" ref="L26:M26" si="19">L10/$B$6</f>
        <v>0.73768115942028989</v>
      </c>
      <c r="M26" s="172">
        <f t="shared" si="19"/>
        <v>0.22207357859531773</v>
      </c>
      <c r="N26" s="176">
        <f t="shared" ref="N26" si="20">N10/$B$6</f>
        <v>1.8952062430323299E-3</v>
      </c>
    </row>
    <row r="27" spans="1:16" ht="30" customHeight="1" x14ac:dyDescent="0.2">
      <c r="A27" s="9" t="s">
        <v>254</v>
      </c>
      <c r="B27" s="176">
        <f t="shared" si="4"/>
        <v>0.99999999999999989</v>
      </c>
      <c r="C27" s="176">
        <f t="shared" si="5"/>
        <v>1.6833890746934227E-2</v>
      </c>
      <c r="D27" s="172">
        <f t="shared" si="6"/>
        <v>7.246376811594203E-3</v>
      </c>
      <c r="E27" s="172">
        <f t="shared" si="6"/>
        <v>9.5875139353400231E-3</v>
      </c>
      <c r="F27" s="117"/>
      <c r="G27" s="176">
        <f t="shared" si="7"/>
        <v>1.1594202898550725E-2</v>
      </c>
      <c r="H27" s="172">
        <f t="shared" ref="H27:I27" si="21">H11/$B$6</f>
        <v>6.4659977703455966E-3</v>
      </c>
      <c r="I27" s="172">
        <f t="shared" si="21"/>
        <v>5.1282051282051282E-3</v>
      </c>
      <c r="J27" s="117"/>
      <c r="K27" s="209">
        <f t="shared" si="9"/>
        <v>0.96978818283166102</v>
      </c>
      <c r="L27" s="172">
        <f t="shared" ref="L27:M27" si="22">L11/$B$6</f>
        <v>0.74570791527313263</v>
      </c>
      <c r="M27" s="172">
        <f t="shared" si="22"/>
        <v>0.22408026755852842</v>
      </c>
      <c r="N27" s="176">
        <f t="shared" ref="N27" si="23">N11/$B$6</f>
        <v>1.7837235228539577E-3</v>
      </c>
    </row>
    <row r="28" spans="1:16" ht="30" customHeight="1" x14ac:dyDescent="0.2">
      <c r="A28" s="9" t="s">
        <v>255</v>
      </c>
      <c r="B28" s="176">
        <f t="shared" si="4"/>
        <v>1</v>
      </c>
      <c r="C28" s="176">
        <f t="shared" si="5"/>
        <v>1.8283166109253068E-2</v>
      </c>
      <c r="D28" s="172">
        <f t="shared" si="6"/>
        <v>7.1348940914158308E-3</v>
      </c>
      <c r="E28" s="172">
        <f t="shared" si="6"/>
        <v>1.1148272017837236E-2</v>
      </c>
      <c r="F28" s="117"/>
      <c r="G28" s="176">
        <f t="shared" si="7"/>
        <v>2.6198439241917504E-2</v>
      </c>
      <c r="H28" s="172">
        <f t="shared" ref="H28:I28" si="24">H12/$B$6</f>
        <v>1.5273132664437012E-2</v>
      </c>
      <c r="I28" s="172">
        <f t="shared" si="24"/>
        <v>1.092530657748049E-2</v>
      </c>
      <c r="J28" s="117"/>
      <c r="K28" s="209">
        <f t="shared" si="9"/>
        <v>0.95373467112597554</v>
      </c>
      <c r="L28" s="172">
        <f t="shared" ref="L28:M28" si="25">L12/$B$6</f>
        <v>0.73701226309921963</v>
      </c>
      <c r="M28" s="172">
        <f t="shared" si="25"/>
        <v>0.21672240802675585</v>
      </c>
      <c r="N28" s="176">
        <f t="shared" ref="N28" si="26">N12/$B$6</f>
        <v>1.7837235228539577E-3</v>
      </c>
    </row>
    <row r="29" spans="1:16" ht="30" customHeight="1" thickBot="1" x14ac:dyDescent="0.25">
      <c r="A29" s="14" t="s">
        <v>256</v>
      </c>
      <c r="B29" s="177">
        <f t="shared" si="4"/>
        <v>1</v>
      </c>
      <c r="C29" s="177">
        <f t="shared" si="5"/>
        <v>1.0702341137123745E-2</v>
      </c>
      <c r="D29" s="174">
        <f t="shared" si="6"/>
        <v>6.8004459308807132E-3</v>
      </c>
      <c r="E29" s="174">
        <f t="shared" si="6"/>
        <v>3.9018952062430325E-3</v>
      </c>
      <c r="F29" s="118"/>
      <c r="G29" s="177">
        <f t="shared" si="7"/>
        <v>1.9286510590858418E-2</v>
      </c>
      <c r="H29" s="174">
        <f t="shared" ref="H29:I29" si="27">H13/$B$6</f>
        <v>1.471571906354515E-2</v>
      </c>
      <c r="I29" s="174">
        <f t="shared" si="27"/>
        <v>4.5707915273132662E-3</v>
      </c>
      <c r="J29" s="118"/>
      <c r="K29" s="274">
        <f t="shared" si="9"/>
        <v>0.9682274247491639</v>
      </c>
      <c r="L29" s="174">
        <f t="shared" ref="L29:M29" si="28">L13/$B$6</f>
        <v>0.7379041248606466</v>
      </c>
      <c r="M29" s="174">
        <f t="shared" si="28"/>
        <v>0.23032329988851727</v>
      </c>
      <c r="N29" s="177">
        <f t="shared" ref="N29" si="29">N13/$B$6</f>
        <v>1.7837235228539577E-3</v>
      </c>
    </row>
  </sheetData>
  <mergeCells count="14">
    <mergeCell ref="A19:A21"/>
    <mergeCell ref="B19:B21"/>
    <mergeCell ref="C19:N19"/>
    <mergeCell ref="C20:E20"/>
    <mergeCell ref="G20:I20"/>
    <mergeCell ref="K20:M20"/>
    <mergeCell ref="N20:N21"/>
    <mergeCell ref="G4:I4"/>
    <mergeCell ref="A3:A5"/>
    <mergeCell ref="C3:N3"/>
    <mergeCell ref="C4:E4"/>
    <mergeCell ref="K4:M4"/>
    <mergeCell ref="N4:N5"/>
    <mergeCell ref="B3:B5"/>
  </mergeCells>
  <pageMargins left="0.7" right="0.7" top="0.75" bottom="0.75" header="0.3" footer="0.3"/>
  <pageSetup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4">
    <tabColor theme="4" tint="0.39997558519241921"/>
  </sheetPr>
  <dimension ref="A1:AT28"/>
  <sheetViews>
    <sheetView showGridLines="0" zoomScaleNormal="100" workbookViewId="0"/>
  </sheetViews>
  <sheetFormatPr baseColWidth="10" defaultRowHeight="12.75" x14ac:dyDescent="0.2"/>
  <cols>
    <col min="1" max="1" width="38.85546875" style="1" customWidth="1"/>
    <col min="2" max="5" width="11.28515625" style="2" customWidth="1"/>
    <col min="6" max="6" width="0.5703125" style="2" customWidth="1"/>
    <col min="7" max="9" width="11.28515625" style="2" customWidth="1"/>
    <col min="10" max="10" width="0.5703125" style="2" customWidth="1"/>
    <col min="11" max="13" width="11.28515625" style="2" customWidth="1"/>
    <col min="14" max="14" width="0.5703125" style="2" customWidth="1"/>
    <col min="15" max="17" width="11.28515625" style="2" customWidth="1"/>
    <col min="18" max="18" width="0.5703125" style="2" customWidth="1"/>
    <col min="19" max="21" width="11.28515625" style="2" customWidth="1"/>
    <col min="22" max="22" width="0.5703125" style="2" customWidth="1"/>
    <col min="23" max="25" width="11.28515625" style="2" customWidth="1"/>
    <col min="26" max="26" width="0.5703125" style="2" customWidth="1"/>
    <col min="27" max="29" width="11.28515625" style="2" customWidth="1"/>
    <col min="30" max="30" width="0.5703125" style="2" customWidth="1"/>
    <col min="31" max="33" width="14.7109375" style="2" customWidth="1"/>
    <col min="34" max="34" width="0.5703125" style="2" customWidth="1"/>
    <col min="35" max="37" width="11.28515625" style="2" customWidth="1"/>
    <col min="38" max="38" width="0.5703125" style="2" customWidth="1"/>
    <col min="39" max="41" width="11.28515625" style="2" customWidth="1"/>
    <col min="42" max="42" width="0.5703125" style="2" customWidth="1"/>
    <col min="43" max="46" width="11.28515625" style="2" customWidth="1"/>
    <col min="47" max="16384" width="11.42578125" style="1"/>
  </cols>
  <sheetData>
    <row r="1" spans="1:46" ht="16.5" x14ac:dyDescent="0.2">
      <c r="A1" s="71" t="s">
        <v>355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17" t="s">
        <v>309</v>
      </c>
    </row>
    <row r="2" spans="1:46" ht="13.5" thickBot="1" x14ac:dyDescent="0.25">
      <c r="A2" s="6">
        <v>2014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</row>
    <row r="3" spans="1:46" ht="15" customHeight="1" x14ac:dyDescent="0.2">
      <c r="A3" s="350" t="s">
        <v>242</v>
      </c>
      <c r="B3" s="350" t="s">
        <v>1</v>
      </c>
      <c r="C3" s="358" t="s">
        <v>170</v>
      </c>
      <c r="D3" s="358"/>
      <c r="E3" s="358"/>
      <c r="F3" s="358"/>
      <c r="G3" s="358"/>
      <c r="H3" s="358"/>
      <c r="I3" s="358"/>
      <c r="J3" s="358"/>
      <c r="K3" s="358"/>
      <c r="L3" s="358"/>
      <c r="M3" s="358"/>
      <c r="N3" s="358"/>
      <c r="O3" s="358"/>
      <c r="P3" s="358"/>
      <c r="Q3" s="358"/>
      <c r="R3" s="358"/>
      <c r="S3" s="358"/>
      <c r="T3" s="358"/>
      <c r="U3" s="358"/>
      <c r="V3" s="358"/>
      <c r="W3" s="358"/>
      <c r="X3" s="358"/>
      <c r="Y3" s="358"/>
      <c r="Z3" s="358"/>
      <c r="AA3" s="358"/>
      <c r="AB3" s="358"/>
      <c r="AC3" s="358"/>
      <c r="AD3" s="358"/>
      <c r="AE3" s="358"/>
      <c r="AF3" s="358"/>
      <c r="AG3" s="358"/>
      <c r="AH3" s="358"/>
      <c r="AI3" s="358"/>
      <c r="AJ3" s="358"/>
      <c r="AK3" s="358"/>
      <c r="AL3" s="358"/>
      <c r="AM3" s="358"/>
      <c r="AN3" s="358"/>
      <c r="AO3" s="358"/>
      <c r="AP3" s="358"/>
      <c r="AQ3" s="358"/>
      <c r="AR3" s="358"/>
      <c r="AS3" s="358"/>
      <c r="AT3" s="358"/>
    </row>
    <row r="4" spans="1:46" ht="26.25" customHeight="1" x14ac:dyDescent="0.2">
      <c r="A4" s="355"/>
      <c r="B4" s="355"/>
      <c r="C4" s="357" t="s">
        <v>171</v>
      </c>
      <c r="D4" s="357"/>
      <c r="E4" s="357"/>
      <c r="F4" s="29"/>
      <c r="G4" s="357" t="s">
        <v>245</v>
      </c>
      <c r="H4" s="357"/>
      <c r="I4" s="357"/>
      <c r="J4" s="29"/>
      <c r="K4" s="357" t="s">
        <v>172</v>
      </c>
      <c r="L4" s="357"/>
      <c r="M4" s="357"/>
      <c r="N4" s="29"/>
      <c r="O4" s="357" t="s">
        <v>173</v>
      </c>
      <c r="P4" s="357"/>
      <c r="Q4" s="357"/>
      <c r="R4" s="29"/>
      <c r="S4" s="357" t="s">
        <v>297</v>
      </c>
      <c r="T4" s="357"/>
      <c r="U4" s="357"/>
      <c r="V4" s="29"/>
      <c r="W4" s="357" t="s">
        <v>174</v>
      </c>
      <c r="X4" s="357"/>
      <c r="Y4" s="357"/>
      <c r="Z4" s="29"/>
      <c r="AA4" s="357" t="s">
        <v>246</v>
      </c>
      <c r="AB4" s="357"/>
      <c r="AC4" s="357"/>
      <c r="AD4" s="29"/>
      <c r="AE4" s="357" t="s">
        <v>247</v>
      </c>
      <c r="AF4" s="357"/>
      <c r="AG4" s="357"/>
      <c r="AH4" s="29"/>
      <c r="AI4" s="357" t="s">
        <v>248</v>
      </c>
      <c r="AJ4" s="357"/>
      <c r="AK4" s="357"/>
      <c r="AL4" s="29"/>
      <c r="AM4" s="357" t="s">
        <v>175</v>
      </c>
      <c r="AN4" s="357"/>
      <c r="AO4" s="357"/>
      <c r="AP4" s="29"/>
      <c r="AQ4" s="357" t="s">
        <v>149</v>
      </c>
      <c r="AR4" s="357"/>
      <c r="AS4" s="357"/>
      <c r="AT4" s="367" t="s">
        <v>347</v>
      </c>
    </row>
    <row r="5" spans="1:46" ht="30" customHeight="1" thickBot="1" x14ac:dyDescent="0.25">
      <c r="A5" s="351"/>
      <c r="B5" s="351"/>
      <c r="C5" s="94" t="s">
        <v>1</v>
      </c>
      <c r="D5" s="94" t="s">
        <v>8</v>
      </c>
      <c r="E5" s="94" t="s">
        <v>9</v>
      </c>
      <c r="F5" s="40"/>
      <c r="G5" s="94" t="s">
        <v>1</v>
      </c>
      <c r="H5" s="94" t="s">
        <v>8</v>
      </c>
      <c r="I5" s="94" t="s">
        <v>9</v>
      </c>
      <c r="J5" s="40"/>
      <c r="K5" s="94" t="s">
        <v>1</v>
      </c>
      <c r="L5" s="94" t="s">
        <v>8</v>
      </c>
      <c r="M5" s="94" t="s">
        <v>9</v>
      </c>
      <c r="N5" s="40"/>
      <c r="O5" s="94" t="s">
        <v>1</v>
      </c>
      <c r="P5" s="94" t="s">
        <v>8</v>
      </c>
      <c r="Q5" s="94" t="s">
        <v>9</v>
      </c>
      <c r="R5" s="40"/>
      <c r="S5" s="94" t="s">
        <v>1</v>
      </c>
      <c r="T5" s="94" t="s">
        <v>8</v>
      </c>
      <c r="U5" s="94" t="s">
        <v>9</v>
      </c>
      <c r="V5" s="40"/>
      <c r="W5" s="94" t="s">
        <v>1</v>
      </c>
      <c r="X5" s="94" t="s">
        <v>8</v>
      </c>
      <c r="Y5" s="94" t="s">
        <v>9</v>
      </c>
      <c r="Z5" s="40"/>
      <c r="AA5" s="94" t="s">
        <v>1</v>
      </c>
      <c r="AB5" s="94" t="s">
        <v>8</v>
      </c>
      <c r="AC5" s="94" t="s">
        <v>9</v>
      </c>
      <c r="AD5" s="40"/>
      <c r="AE5" s="94" t="s">
        <v>1</v>
      </c>
      <c r="AF5" s="94" t="s">
        <v>8</v>
      </c>
      <c r="AG5" s="94" t="s">
        <v>9</v>
      </c>
      <c r="AH5" s="40"/>
      <c r="AI5" s="94" t="s">
        <v>1</v>
      </c>
      <c r="AJ5" s="94" t="s">
        <v>8</v>
      </c>
      <c r="AK5" s="94" t="s">
        <v>9</v>
      </c>
      <c r="AL5" s="40"/>
      <c r="AM5" s="94" t="s">
        <v>1</v>
      </c>
      <c r="AN5" s="94" t="s">
        <v>8</v>
      </c>
      <c r="AO5" s="94" t="s">
        <v>9</v>
      </c>
      <c r="AP5" s="40"/>
      <c r="AQ5" s="44" t="s">
        <v>1</v>
      </c>
      <c r="AR5" s="44" t="s">
        <v>8</v>
      </c>
      <c r="AS5" s="94" t="s">
        <v>9</v>
      </c>
      <c r="AT5" s="351"/>
    </row>
    <row r="6" spans="1:46" ht="42" customHeight="1" x14ac:dyDescent="0.2">
      <c r="A6" s="46" t="s">
        <v>249</v>
      </c>
      <c r="B6" s="76">
        <f>SUM(C6,G6,K6,O6,S6,W6,AE6,AA6,AI6,AM6,AQ6,AT6)</f>
        <v>311</v>
      </c>
      <c r="C6" s="76">
        <f>SUM(D6,E6)</f>
        <v>93</v>
      </c>
      <c r="D6" s="87">
        <v>57</v>
      </c>
      <c r="E6" s="87">
        <v>36</v>
      </c>
      <c r="F6" s="50"/>
      <c r="G6" s="76">
        <f>SUM(H6,I6)</f>
        <v>129</v>
      </c>
      <c r="H6" s="87">
        <v>49</v>
      </c>
      <c r="I6" s="87">
        <v>80</v>
      </c>
      <c r="J6" s="50"/>
      <c r="K6" s="76">
        <f>SUM(L6,M6)</f>
        <v>37</v>
      </c>
      <c r="L6" s="87">
        <v>14</v>
      </c>
      <c r="M6" s="87">
        <v>23</v>
      </c>
      <c r="N6" s="50"/>
      <c r="O6" s="76">
        <f>SUM(P6,Q6)</f>
        <v>10</v>
      </c>
      <c r="P6" s="87">
        <v>6</v>
      </c>
      <c r="Q6" s="87">
        <v>4</v>
      </c>
      <c r="R6" s="50"/>
      <c r="S6" s="76">
        <f>SUM(T6,U6)</f>
        <v>20</v>
      </c>
      <c r="T6" s="87">
        <v>8</v>
      </c>
      <c r="U6" s="87">
        <v>12</v>
      </c>
      <c r="V6" s="50"/>
      <c r="W6" s="217" t="s">
        <v>374</v>
      </c>
      <c r="X6" s="269" t="s">
        <v>374</v>
      </c>
      <c r="Y6" s="269" t="s">
        <v>374</v>
      </c>
      <c r="Z6" s="50"/>
      <c r="AA6" s="76">
        <f>SUM(AB6,AC6)</f>
        <v>2</v>
      </c>
      <c r="AB6" s="87">
        <v>2</v>
      </c>
      <c r="AC6" s="269" t="s">
        <v>374</v>
      </c>
      <c r="AD6" s="50"/>
      <c r="AE6" s="217" t="s">
        <v>374</v>
      </c>
      <c r="AF6" s="269" t="s">
        <v>374</v>
      </c>
      <c r="AG6" s="269" t="s">
        <v>374</v>
      </c>
      <c r="AH6" s="50"/>
      <c r="AI6" s="76">
        <f>SUM(AJ6,AK6)</f>
        <v>1</v>
      </c>
      <c r="AJ6" s="269" t="s">
        <v>374</v>
      </c>
      <c r="AK6" s="87">
        <v>1</v>
      </c>
      <c r="AL6" s="50"/>
      <c r="AM6" s="76">
        <f>SUM(AN6,AO6)</f>
        <v>2</v>
      </c>
      <c r="AN6" s="87">
        <v>1</v>
      </c>
      <c r="AO6" s="87">
        <v>1</v>
      </c>
      <c r="AP6" s="50"/>
      <c r="AQ6" s="76">
        <f>SUM(AR6,AS6)</f>
        <v>6</v>
      </c>
      <c r="AR6" s="87">
        <v>1</v>
      </c>
      <c r="AS6" s="87">
        <v>5</v>
      </c>
      <c r="AT6" s="76">
        <v>11</v>
      </c>
    </row>
    <row r="7" spans="1:46" ht="42" customHeight="1" x14ac:dyDescent="0.2">
      <c r="A7" s="9" t="s">
        <v>250</v>
      </c>
      <c r="B7" s="82">
        <f t="shared" ref="B7:B13" si="0">SUM(C7,G7,K7,O7,S7,W7,AE7,AA7,AI7,AM7,AQ7,AT7)</f>
        <v>235</v>
      </c>
      <c r="C7" s="82">
        <f t="shared" ref="C7:C13" si="1">SUM(D7,E7)</f>
        <v>83</v>
      </c>
      <c r="D7" s="78">
        <v>41</v>
      </c>
      <c r="E7" s="78">
        <v>42</v>
      </c>
      <c r="F7" s="30"/>
      <c r="G7" s="82">
        <f t="shared" ref="G7:G13" si="2">SUM(H7,I7)</f>
        <v>74</v>
      </c>
      <c r="H7" s="78">
        <v>28</v>
      </c>
      <c r="I7" s="78">
        <v>46</v>
      </c>
      <c r="J7" s="30"/>
      <c r="K7" s="82">
        <f t="shared" ref="K7:K13" si="3">SUM(L7,M7)</f>
        <v>27</v>
      </c>
      <c r="L7" s="78">
        <v>10</v>
      </c>
      <c r="M7" s="78">
        <v>17</v>
      </c>
      <c r="N7" s="30"/>
      <c r="O7" s="82">
        <f t="shared" ref="O7:O13" si="4">SUM(P7,Q7)</f>
        <v>12</v>
      </c>
      <c r="P7" s="78">
        <v>10</v>
      </c>
      <c r="Q7" s="78">
        <v>2</v>
      </c>
      <c r="R7" s="30"/>
      <c r="S7" s="82">
        <f t="shared" ref="S7:S13" si="5">SUM(T7,U7)</f>
        <v>16</v>
      </c>
      <c r="T7" s="78">
        <v>7</v>
      </c>
      <c r="U7" s="78">
        <v>9</v>
      </c>
      <c r="V7" s="30"/>
      <c r="W7" s="214" t="s">
        <v>374</v>
      </c>
      <c r="X7" s="215" t="s">
        <v>374</v>
      </c>
      <c r="Y7" s="215" t="s">
        <v>374</v>
      </c>
      <c r="Z7" s="30"/>
      <c r="AA7" s="214" t="s">
        <v>374</v>
      </c>
      <c r="AB7" s="215" t="s">
        <v>374</v>
      </c>
      <c r="AC7" s="215" t="s">
        <v>374</v>
      </c>
      <c r="AD7" s="30"/>
      <c r="AE7" s="82">
        <f t="shared" ref="AE7:AE11" si="6">SUM(AF7,AG7)</f>
        <v>1</v>
      </c>
      <c r="AF7" s="78">
        <v>1</v>
      </c>
      <c r="AG7" s="215" t="s">
        <v>374</v>
      </c>
      <c r="AH7" s="30"/>
      <c r="AI7" s="214" t="s">
        <v>374</v>
      </c>
      <c r="AJ7" s="215" t="s">
        <v>374</v>
      </c>
      <c r="AK7" s="215" t="s">
        <v>374</v>
      </c>
      <c r="AL7" s="30"/>
      <c r="AM7" s="82">
        <f t="shared" ref="AM7:AM13" si="7">SUM(AN7,AO7)</f>
        <v>3</v>
      </c>
      <c r="AN7" s="78">
        <v>1</v>
      </c>
      <c r="AO7" s="78">
        <v>2</v>
      </c>
      <c r="AP7" s="30"/>
      <c r="AQ7" s="82">
        <f t="shared" ref="AQ7:AQ12" si="8">SUM(AR7,AS7)</f>
        <v>6</v>
      </c>
      <c r="AR7" s="78">
        <v>2</v>
      </c>
      <c r="AS7" s="78">
        <v>4</v>
      </c>
      <c r="AT7" s="82">
        <v>13</v>
      </c>
    </row>
    <row r="8" spans="1:46" ht="34.5" customHeight="1" x14ac:dyDescent="0.2">
      <c r="A8" s="9" t="s">
        <v>251</v>
      </c>
      <c r="B8" s="82">
        <f t="shared" si="0"/>
        <v>167</v>
      </c>
      <c r="C8" s="82">
        <f t="shared" si="1"/>
        <v>56</v>
      </c>
      <c r="D8" s="78">
        <v>22</v>
      </c>
      <c r="E8" s="78">
        <v>34</v>
      </c>
      <c r="F8" s="30"/>
      <c r="G8" s="82">
        <f t="shared" si="2"/>
        <v>59</v>
      </c>
      <c r="H8" s="78">
        <v>19</v>
      </c>
      <c r="I8" s="78">
        <v>40</v>
      </c>
      <c r="J8" s="30"/>
      <c r="K8" s="82">
        <f t="shared" si="3"/>
        <v>17</v>
      </c>
      <c r="L8" s="78">
        <v>4</v>
      </c>
      <c r="M8" s="78">
        <v>13</v>
      </c>
      <c r="N8" s="30"/>
      <c r="O8" s="82">
        <f t="shared" si="4"/>
        <v>8</v>
      </c>
      <c r="P8" s="78">
        <v>5</v>
      </c>
      <c r="Q8" s="78">
        <v>3</v>
      </c>
      <c r="R8" s="30"/>
      <c r="S8" s="82">
        <f t="shared" si="5"/>
        <v>12</v>
      </c>
      <c r="T8" s="78">
        <v>7</v>
      </c>
      <c r="U8" s="78">
        <v>5</v>
      </c>
      <c r="V8" s="30"/>
      <c r="W8" s="82">
        <f t="shared" ref="W8:W13" si="9">SUM(X8,Y8)</f>
        <v>1</v>
      </c>
      <c r="X8" s="215" t="s">
        <v>374</v>
      </c>
      <c r="Y8" s="78">
        <v>1</v>
      </c>
      <c r="Z8" s="30"/>
      <c r="AA8" s="214" t="s">
        <v>374</v>
      </c>
      <c r="AB8" s="215" t="s">
        <v>374</v>
      </c>
      <c r="AC8" s="215" t="s">
        <v>374</v>
      </c>
      <c r="AD8" s="30"/>
      <c r="AE8" s="214" t="s">
        <v>374</v>
      </c>
      <c r="AF8" s="215" t="s">
        <v>374</v>
      </c>
      <c r="AG8" s="215" t="s">
        <v>374</v>
      </c>
      <c r="AH8" s="30"/>
      <c r="AI8" s="82">
        <f t="shared" ref="AI8:AI11" si="10">SUM(AJ8,AK8)</f>
        <v>1</v>
      </c>
      <c r="AJ8" s="78">
        <v>1</v>
      </c>
      <c r="AK8" s="215" t="s">
        <v>374</v>
      </c>
      <c r="AL8" s="30"/>
      <c r="AM8" s="82">
        <f t="shared" si="7"/>
        <v>3</v>
      </c>
      <c r="AN8" s="78">
        <v>1</v>
      </c>
      <c r="AO8" s="78">
        <v>2</v>
      </c>
      <c r="AP8" s="30"/>
      <c r="AQ8" s="82">
        <f t="shared" si="8"/>
        <v>3</v>
      </c>
      <c r="AR8" s="215" t="s">
        <v>374</v>
      </c>
      <c r="AS8" s="78">
        <v>3</v>
      </c>
      <c r="AT8" s="82">
        <v>7</v>
      </c>
    </row>
    <row r="9" spans="1:46" ht="34.5" customHeight="1" x14ac:dyDescent="0.2">
      <c r="A9" s="9" t="s">
        <v>252</v>
      </c>
      <c r="B9" s="82">
        <f t="shared" si="0"/>
        <v>205</v>
      </c>
      <c r="C9" s="82">
        <f t="shared" si="1"/>
        <v>69</v>
      </c>
      <c r="D9" s="78">
        <v>35</v>
      </c>
      <c r="E9" s="78">
        <v>34</v>
      </c>
      <c r="F9" s="30"/>
      <c r="G9" s="82">
        <f t="shared" si="2"/>
        <v>68</v>
      </c>
      <c r="H9" s="78">
        <v>15</v>
      </c>
      <c r="I9" s="78">
        <v>53</v>
      </c>
      <c r="J9" s="30"/>
      <c r="K9" s="82">
        <f t="shared" si="3"/>
        <v>22</v>
      </c>
      <c r="L9" s="78">
        <v>4</v>
      </c>
      <c r="M9" s="78">
        <v>18</v>
      </c>
      <c r="N9" s="30"/>
      <c r="O9" s="82">
        <f t="shared" si="4"/>
        <v>6</v>
      </c>
      <c r="P9" s="78">
        <v>1</v>
      </c>
      <c r="Q9" s="78">
        <v>5</v>
      </c>
      <c r="R9" s="30"/>
      <c r="S9" s="82">
        <f t="shared" si="5"/>
        <v>15</v>
      </c>
      <c r="T9" s="78">
        <v>8</v>
      </c>
      <c r="U9" s="78">
        <v>7</v>
      </c>
      <c r="V9" s="30"/>
      <c r="W9" s="82">
        <f t="shared" si="9"/>
        <v>3</v>
      </c>
      <c r="X9" s="78">
        <v>2</v>
      </c>
      <c r="Y9" s="78">
        <v>1</v>
      </c>
      <c r="Z9" s="30"/>
      <c r="AA9" s="214" t="s">
        <v>374</v>
      </c>
      <c r="AB9" s="215" t="s">
        <v>374</v>
      </c>
      <c r="AC9" s="215" t="s">
        <v>374</v>
      </c>
      <c r="AD9" s="30"/>
      <c r="AE9" s="214" t="s">
        <v>374</v>
      </c>
      <c r="AF9" s="215" t="s">
        <v>374</v>
      </c>
      <c r="AG9" s="215" t="s">
        <v>374</v>
      </c>
      <c r="AH9" s="30"/>
      <c r="AI9" s="214" t="s">
        <v>374</v>
      </c>
      <c r="AJ9" s="215" t="s">
        <v>374</v>
      </c>
      <c r="AK9" s="215" t="s">
        <v>374</v>
      </c>
      <c r="AL9" s="30"/>
      <c r="AM9" s="82">
        <f t="shared" si="7"/>
        <v>2</v>
      </c>
      <c r="AN9" s="78">
        <v>1</v>
      </c>
      <c r="AO9" s="78">
        <v>1</v>
      </c>
      <c r="AP9" s="30"/>
      <c r="AQ9" s="82">
        <f t="shared" si="8"/>
        <v>3</v>
      </c>
      <c r="AR9" s="78">
        <v>1</v>
      </c>
      <c r="AS9" s="78">
        <v>2</v>
      </c>
      <c r="AT9" s="82">
        <v>17</v>
      </c>
    </row>
    <row r="10" spans="1:46" ht="34.5" customHeight="1" x14ac:dyDescent="0.2">
      <c r="A10" s="9" t="s">
        <v>253</v>
      </c>
      <c r="B10" s="82">
        <f t="shared" si="0"/>
        <v>167</v>
      </c>
      <c r="C10" s="82">
        <f t="shared" si="1"/>
        <v>62</v>
      </c>
      <c r="D10" s="78">
        <v>36</v>
      </c>
      <c r="E10" s="78">
        <v>26</v>
      </c>
      <c r="F10" s="30"/>
      <c r="G10" s="82">
        <f t="shared" si="2"/>
        <v>55</v>
      </c>
      <c r="H10" s="78">
        <v>24</v>
      </c>
      <c r="I10" s="78">
        <v>31</v>
      </c>
      <c r="J10" s="30"/>
      <c r="K10" s="82">
        <f t="shared" si="3"/>
        <v>20</v>
      </c>
      <c r="L10" s="78">
        <v>10</v>
      </c>
      <c r="M10" s="78">
        <v>10</v>
      </c>
      <c r="N10" s="30"/>
      <c r="O10" s="82">
        <f t="shared" si="4"/>
        <v>6</v>
      </c>
      <c r="P10" s="78">
        <v>4</v>
      </c>
      <c r="Q10" s="78">
        <v>2</v>
      </c>
      <c r="R10" s="30"/>
      <c r="S10" s="82">
        <f t="shared" si="5"/>
        <v>10</v>
      </c>
      <c r="T10" s="78">
        <v>4</v>
      </c>
      <c r="U10" s="78">
        <v>6</v>
      </c>
      <c r="V10" s="30"/>
      <c r="W10" s="214" t="s">
        <v>374</v>
      </c>
      <c r="X10" s="215" t="s">
        <v>374</v>
      </c>
      <c r="Y10" s="215" t="s">
        <v>374</v>
      </c>
      <c r="Z10" s="30"/>
      <c r="AA10" s="82">
        <f t="shared" ref="AA10:AA12" si="11">SUM(AB10,AC10)</f>
        <v>1</v>
      </c>
      <c r="AB10" s="78">
        <v>1</v>
      </c>
      <c r="AC10" s="215" t="s">
        <v>374</v>
      </c>
      <c r="AD10" s="30"/>
      <c r="AE10" s="82">
        <f t="shared" si="6"/>
        <v>1</v>
      </c>
      <c r="AF10" s="78">
        <v>1</v>
      </c>
      <c r="AG10" s="215" t="s">
        <v>374</v>
      </c>
      <c r="AH10" s="30"/>
      <c r="AI10" s="214" t="s">
        <v>374</v>
      </c>
      <c r="AJ10" s="215" t="s">
        <v>374</v>
      </c>
      <c r="AK10" s="215" t="s">
        <v>374</v>
      </c>
      <c r="AL10" s="30"/>
      <c r="AM10" s="82">
        <f t="shared" si="7"/>
        <v>1</v>
      </c>
      <c r="AN10" s="215" t="s">
        <v>374</v>
      </c>
      <c r="AO10" s="78">
        <v>1</v>
      </c>
      <c r="AP10" s="30"/>
      <c r="AQ10" s="82">
        <f t="shared" si="8"/>
        <v>3</v>
      </c>
      <c r="AR10" s="78">
        <v>2</v>
      </c>
      <c r="AS10" s="78">
        <v>1</v>
      </c>
      <c r="AT10" s="82">
        <v>8</v>
      </c>
    </row>
    <row r="11" spans="1:46" ht="34.5" customHeight="1" x14ac:dyDescent="0.2">
      <c r="A11" s="9" t="s">
        <v>254</v>
      </c>
      <c r="B11" s="82">
        <f t="shared" si="0"/>
        <v>151</v>
      </c>
      <c r="C11" s="82">
        <f t="shared" si="1"/>
        <v>75</v>
      </c>
      <c r="D11" s="78">
        <v>27</v>
      </c>
      <c r="E11" s="78">
        <v>48</v>
      </c>
      <c r="F11" s="30"/>
      <c r="G11" s="82">
        <f t="shared" si="2"/>
        <v>21</v>
      </c>
      <c r="H11" s="78">
        <v>14</v>
      </c>
      <c r="I11" s="78">
        <v>7</v>
      </c>
      <c r="J11" s="30"/>
      <c r="K11" s="82">
        <f t="shared" si="3"/>
        <v>15</v>
      </c>
      <c r="L11" s="78">
        <v>8</v>
      </c>
      <c r="M11" s="78">
        <v>7</v>
      </c>
      <c r="N11" s="30"/>
      <c r="O11" s="82">
        <f t="shared" si="4"/>
        <v>25</v>
      </c>
      <c r="P11" s="78">
        <v>7</v>
      </c>
      <c r="Q11" s="78">
        <v>18</v>
      </c>
      <c r="R11" s="30"/>
      <c r="S11" s="214" t="s">
        <v>374</v>
      </c>
      <c r="T11" s="215" t="s">
        <v>374</v>
      </c>
      <c r="U11" s="215" t="s">
        <v>374</v>
      </c>
      <c r="V11" s="30"/>
      <c r="W11" s="214" t="s">
        <v>374</v>
      </c>
      <c r="X11" s="215" t="s">
        <v>374</v>
      </c>
      <c r="Y11" s="215" t="s">
        <v>374</v>
      </c>
      <c r="Z11" s="30"/>
      <c r="AA11" s="214" t="s">
        <v>374</v>
      </c>
      <c r="AB11" s="215" t="s">
        <v>374</v>
      </c>
      <c r="AC11" s="215" t="s">
        <v>374</v>
      </c>
      <c r="AD11" s="30"/>
      <c r="AE11" s="82">
        <f t="shared" si="6"/>
        <v>1</v>
      </c>
      <c r="AF11" s="78">
        <v>1</v>
      </c>
      <c r="AG11" s="215" t="s">
        <v>374</v>
      </c>
      <c r="AH11" s="30"/>
      <c r="AI11" s="82">
        <f t="shared" si="10"/>
        <v>2</v>
      </c>
      <c r="AJ11" s="215" t="s">
        <v>374</v>
      </c>
      <c r="AK11" s="78">
        <v>2</v>
      </c>
      <c r="AL11" s="30"/>
      <c r="AM11" s="82">
        <f t="shared" si="7"/>
        <v>5</v>
      </c>
      <c r="AN11" s="78">
        <v>1</v>
      </c>
      <c r="AO11" s="78">
        <v>4</v>
      </c>
      <c r="AP11" s="30"/>
      <c r="AQ11" s="214" t="s">
        <v>374</v>
      </c>
      <c r="AR11" s="215" t="s">
        <v>374</v>
      </c>
      <c r="AS11" s="215" t="s">
        <v>374</v>
      </c>
      <c r="AT11" s="82">
        <v>7</v>
      </c>
    </row>
    <row r="12" spans="1:46" ht="34.5" customHeight="1" x14ac:dyDescent="0.2">
      <c r="A12" s="9" t="s">
        <v>255</v>
      </c>
      <c r="B12" s="82">
        <f t="shared" si="0"/>
        <v>164</v>
      </c>
      <c r="C12" s="82">
        <f t="shared" si="1"/>
        <v>46</v>
      </c>
      <c r="D12" s="78">
        <v>24</v>
      </c>
      <c r="E12" s="78">
        <v>22</v>
      </c>
      <c r="F12" s="30"/>
      <c r="G12" s="82">
        <f t="shared" si="2"/>
        <v>54</v>
      </c>
      <c r="H12" s="78">
        <v>17</v>
      </c>
      <c r="I12" s="78">
        <v>37</v>
      </c>
      <c r="J12" s="30"/>
      <c r="K12" s="82">
        <f t="shared" si="3"/>
        <v>27</v>
      </c>
      <c r="L12" s="78">
        <v>7</v>
      </c>
      <c r="M12" s="78">
        <v>20</v>
      </c>
      <c r="N12" s="30"/>
      <c r="O12" s="82">
        <f t="shared" si="4"/>
        <v>8</v>
      </c>
      <c r="P12" s="78">
        <v>3</v>
      </c>
      <c r="Q12" s="78">
        <v>5</v>
      </c>
      <c r="R12" s="30"/>
      <c r="S12" s="82">
        <f t="shared" si="5"/>
        <v>15</v>
      </c>
      <c r="T12" s="78">
        <v>6</v>
      </c>
      <c r="U12" s="78">
        <v>9</v>
      </c>
      <c r="V12" s="30"/>
      <c r="W12" s="214" t="s">
        <v>374</v>
      </c>
      <c r="X12" s="215" t="s">
        <v>374</v>
      </c>
      <c r="Y12" s="215" t="s">
        <v>374</v>
      </c>
      <c r="Z12" s="30"/>
      <c r="AA12" s="82">
        <f t="shared" si="11"/>
        <v>1</v>
      </c>
      <c r="AB12" s="78">
        <v>1</v>
      </c>
      <c r="AC12" s="215" t="s">
        <v>374</v>
      </c>
      <c r="AD12" s="30"/>
      <c r="AE12" s="214" t="s">
        <v>374</v>
      </c>
      <c r="AF12" s="215" t="s">
        <v>374</v>
      </c>
      <c r="AG12" s="215" t="s">
        <v>374</v>
      </c>
      <c r="AH12" s="30"/>
      <c r="AI12" s="214" t="s">
        <v>374</v>
      </c>
      <c r="AJ12" s="215" t="s">
        <v>374</v>
      </c>
      <c r="AK12" s="215" t="s">
        <v>374</v>
      </c>
      <c r="AL12" s="30"/>
      <c r="AM12" s="82">
        <f t="shared" si="7"/>
        <v>3</v>
      </c>
      <c r="AN12" s="215" t="s">
        <v>374</v>
      </c>
      <c r="AO12" s="78">
        <v>3</v>
      </c>
      <c r="AP12" s="30"/>
      <c r="AQ12" s="82">
        <f t="shared" si="8"/>
        <v>3</v>
      </c>
      <c r="AR12" s="78">
        <v>1</v>
      </c>
      <c r="AS12" s="78">
        <v>2</v>
      </c>
      <c r="AT12" s="82">
        <v>7</v>
      </c>
    </row>
    <row r="13" spans="1:46" ht="34.5" customHeight="1" thickBot="1" x14ac:dyDescent="0.25">
      <c r="A13" s="14" t="s">
        <v>256</v>
      </c>
      <c r="B13" s="83">
        <f t="shared" si="0"/>
        <v>96</v>
      </c>
      <c r="C13" s="83">
        <f t="shared" si="1"/>
        <v>36</v>
      </c>
      <c r="D13" s="80">
        <v>25</v>
      </c>
      <c r="E13" s="80">
        <v>11</v>
      </c>
      <c r="F13" s="52"/>
      <c r="G13" s="83">
        <f t="shared" si="2"/>
        <v>26</v>
      </c>
      <c r="H13" s="80">
        <v>18</v>
      </c>
      <c r="I13" s="80">
        <v>8</v>
      </c>
      <c r="J13" s="52"/>
      <c r="K13" s="83">
        <f t="shared" si="3"/>
        <v>8</v>
      </c>
      <c r="L13" s="80">
        <v>5</v>
      </c>
      <c r="M13" s="80">
        <v>3</v>
      </c>
      <c r="N13" s="52"/>
      <c r="O13" s="83">
        <f t="shared" si="4"/>
        <v>6</v>
      </c>
      <c r="P13" s="80">
        <v>3</v>
      </c>
      <c r="Q13" s="80">
        <v>3</v>
      </c>
      <c r="R13" s="52"/>
      <c r="S13" s="83">
        <f t="shared" si="5"/>
        <v>12</v>
      </c>
      <c r="T13" s="80">
        <v>6</v>
      </c>
      <c r="U13" s="80">
        <v>6</v>
      </c>
      <c r="V13" s="52"/>
      <c r="W13" s="83">
        <f t="shared" si="9"/>
        <v>1</v>
      </c>
      <c r="X13" s="216" t="s">
        <v>381</v>
      </c>
      <c r="Y13" s="80">
        <v>1</v>
      </c>
      <c r="Z13" s="52"/>
      <c r="AA13" s="83" t="s">
        <v>374</v>
      </c>
      <c r="AB13" s="216" t="s">
        <v>374</v>
      </c>
      <c r="AC13" s="80" t="s">
        <v>374</v>
      </c>
      <c r="AD13" s="83"/>
      <c r="AE13" s="216" t="s">
        <v>374</v>
      </c>
      <c r="AF13" s="80" t="s">
        <v>374</v>
      </c>
      <c r="AG13" s="83" t="s">
        <v>374</v>
      </c>
      <c r="AH13" s="52"/>
      <c r="AI13" s="216" t="s">
        <v>374</v>
      </c>
      <c r="AJ13" s="80" t="s">
        <v>374</v>
      </c>
      <c r="AK13" s="83" t="s">
        <v>374</v>
      </c>
      <c r="AL13" s="52"/>
      <c r="AM13" s="83">
        <f t="shared" si="7"/>
        <v>3</v>
      </c>
      <c r="AN13" s="216" t="s">
        <v>374</v>
      </c>
      <c r="AO13" s="80">
        <v>3</v>
      </c>
      <c r="AP13" s="52"/>
      <c r="AQ13" s="216" t="s">
        <v>374</v>
      </c>
      <c r="AR13" s="80" t="s">
        <v>374</v>
      </c>
      <c r="AS13" s="83" t="s">
        <v>374</v>
      </c>
      <c r="AT13" s="83">
        <v>4</v>
      </c>
    </row>
    <row r="17" spans="1:46" ht="13.5" thickBot="1" x14ac:dyDescent="0.25"/>
    <row r="18" spans="1:46" ht="19.5" customHeight="1" x14ac:dyDescent="0.2">
      <c r="A18" s="350" t="s">
        <v>242</v>
      </c>
      <c r="B18" s="350" t="s">
        <v>1</v>
      </c>
      <c r="C18" s="358" t="s">
        <v>170</v>
      </c>
      <c r="D18" s="358"/>
      <c r="E18" s="358"/>
      <c r="F18" s="358"/>
      <c r="G18" s="358"/>
      <c r="H18" s="358"/>
      <c r="I18" s="358"/>
      <c r="J18" s="358"/>
      <c r="K18" s="358"/>
      <c r="L18" s="358"/>
      <c r="M18" s="358"/>
      <c r="N18" s="358"/>
      <c r="O18" s="358"/>
      <c r="P18" s="358"/>
      <c r="Q18" s="358"/>
      <c r="R18" s="358"/>
      <c r="S18" s="358"/>
      <c r="T18" s="358"/>
      <c r="U18" s="358"/>
      <c r="V18" s="358"/>
      <c r="W18" s="358"/>
      <c r="X18" s="358"/>
      <c r="Y18" s="358"/>
      <c r="Z18" s="358"/>
      <c r="AA18" s="358"/>
      <c r="AB18" s="358"/>
      <c r="AC18" s="358"/>
      <c r="AD18" s="358"/>
      <c r="AE18" s="358"/>
      <c r="AF18" s="358"/>
      <c r="AG18" s="358"/>
      <c r="AH18" s="358"/>
      <c r="AI18" s="358"/>
      <c r="AJ18" s="358"/>
      <c r="AK18" s="358"/>
      <c r="AL18" s="358"/>
      <c r="AM18" s="358"/>
      <c r="AN18" s="358"/>
      <c r="AO18" s="358"/>
      <c r="AP18" s="358"/>
      <c r="AQ18" s="358"/>
      <c r="AR18" s="358"/>
      <c r="AS18" s="358"/>
      <c r="AT18" s="358"/>
    </row>
    <row r="19" spans="1:46" ht="31.5" customHeight="1" x14ac:dyDescent="0.2">
      <c r="A19" s="355"/>
      <c r="B19" s="355"/>
      <c r="C19" s="357" t="s">
        <v>171</v>
      </c>
      <c r="D19" s="357"/>
      <c r="E19" s="357"/>
      <c r="F19" s="29"/>
      <c r="G19" s="357" t="s">
        <v>245</v>
      </c>
      <c r="H19" s="357"/>
      <c r="I19" s="357"/>
      <c r="J19" s="29"/>
      <c r="K19" s="357" t="s">
        <v>172</v>
      </c>
      <c r="L19" s="357"/>
      <c r="M19" s="357"/>
      <c r="N19" s="29"/>
      <c r="O19" s="357" t="s">
        <v>173</v>
      </c>
      <c r="P19" s="357"/>
      <c r="Q19" s="357"/>
      <c r="R19" s="29"/>
      <c r="S19" s="357" t="s">
        <v>297</v>
      </c>
      <c r="T19" s="357"/>
      <c r="U19" s="357"/>
      <c r="V19" s="29"/>
      <c r="W19" s="357" t="s">
        <v>174</v>
      </c>
      <c r="X19" s="357"/>
      <c r="Y19" s="357"/>
      <c r="Z19" s="29"/>
      <c r="AA19" s="357" t="s">
        <v>246</v>
      </c>
      <c r="AB19" s="357"/>
      <c r="AC19" s="357"/>
      <c r="AD19" s="29"/>
      <c r="AE19" s="357" t="s">
        <v>247</v>
      </c>
      <c r="AF19" s="357"/>
      <c r="AG19" s="357"/>
      <c r="AH19" s="29"/>
      <c r="AI19" s="357" t="s">
        <v>248</v>
      </c>
      <c r="AJ19" s="357"/>
      <c r="AK19" s="357"/>
      <c r="AL19" s="29"/>
      <c r="AM19" s="357" t="s">
        <v>175</v>
      </c>
      <c r="AN19" s="357"/>
      <c r="AO19" s="357"/>
      <c r="AP19" s="29"/>
      <c r="AQ19" s="357" t="s">
        <v>149</v>
      </c>
      <c r="AR19" s="357"/>
      <c r="AS19" s="357"/>
      <c r="AT19" s="367" t="s">
        <v>347</v>
      </c>
    </row>
    <row r="20" spans="1:46" ht="19.5" customHeight="1" thickBot="1" x14ac:dyDescent="0.25">
      <c r="A20" s="351"/>
      <c r="B20" s="351"/>
      <c r="C20" s="164" t="s">
        <v>1</v>
      </c>
      <c r="D20" s="164" t="s">
        <v>8</v>
      </c>
      <c r="E20" s="164" t="s">
        <v>9</v>
      </c>
      <c r="F20" s="40"/>
      <c r="G20" s="164" t="s">
        <v>1</v>
      </c>
      <c r="H20" s="164" t="s">
        <v>8</v>
      </c>
      <c r="I20" s="164" t="s">
        <v>9</v>
      </c>
      <c r="J20" s="40"/>
      <c r="K20" s="164" t="s">
        <v>1</v>
      </c>
      <c r="L20" s="164" t="s">
        <v>8</v>
      </c>
      <c r="M20" s="164" t="s">
        <v>9</v>
      </c>
      <c r="N20" s="40"/>
      <c r="O20" s="164" t="s">
        <v>1</v>
      </c>
      <c r="P20" s="164" t="s">
        <v>8</v>
      </c>
      <c r="Q20" s="164" t="s">
        <v>9</v>
      </c>
      <c r="R20" s="40"/>
      <c r="S20" s="164" t="s">
        <v>1</v>
      </c>
      <c r="T20" s="164" t="s">
        <v>8</v>
      </c>
      <c r="U20" s="164" t="s">
        <v>9</v>
      </c>
      <c r="V20" s="40"/>
      <c r="W20" s="164" t="s">
        <v>1</v>
      </c>
      <c r="X20" s="164" t="s">
        <v>8</v>
      </c>
      <c r="Y20" s="164" t="s">
        <v>9</v>
      </c>
      <c r="Z20" s="40"/>
      <c r="AA20" s="164" t="s">
        <v>1</v>
      </c>
      <c r="AB20" s="164" t="s">
        <v>8</v>
      </c>
      <c r="AC20" s="164" t="s">
        <v>9</v>
      </c>
      <c r="AD20" s="40"/>
      <c r="AE20" s="164" t="s">
        <v>1</v>
      </c>
      <c r="AF20" s="164" t="s">
        <v>8</v>
      </c>
      <c r="AG20" s="164" t="s">
        <v>9</v>
      </c>
      <c r="AH20" s="40"/>
      <c r="AI20" s="164" t="s">
        <v>1</v>
      </c>
      <c r="AJ20" s="164" t="s">
        <v>8</v>
      </c>
      <c r="AK20" s="164" t="s">
        <v>9</v>
      </c>
      <c r="AL20" s="40"/>
      <c r="AM20" s="164" t="s">
        <v>1</v>
      </c>
      <c r="AN20" s="164" t="s">
        <v>8</v>
      </c>
      <c r="AO20" s="164" t="s">
        <v>9</v>
      </c>
      <c r="AP20" s="40"/>
      <c r="AQ20" s="164" t="s">
        <v>1</v>
      </c>
      <c r="AR20" s="164" t="s">
        <v>8</v>
      </c>
      <c r="AS20" s="164" t="s">
        <v>9</v>
      </c>
      <c r="AT20" s="351"/>
    </row>
    <row r="21" spans="1:46" ht="42.75" customHeight="1" x14ac:dyDescent="0.2">
      <c r="A21" s="46" t="s">
        <v>249</v>
      </c>
      <c r="B21" s="202">
        <f>SUM(C21,G21,K21,O21,S21,W21,AE21,AA21,AI21,AM21,AQ21,AT21)</f>
        <v>1.0000000000000002</v>
      </c>
      <c r="C21" s="202">
        <f>SUM(D21,E21)</f>
        <v>0.29903536977491962</v>
      </c>
      <c r="D21" s="238">
        <f>D6/$B6</f>
        <v>0.18327974276527331</v>
      </c>
      <c r="E21" s="238">
        <f>E6/$B6</f>
        <v>0.1157556270096463</v>
      </c>
      <c r="F21" s="50"/>
      <c r="G21" s="208">
        <f>SUM(H21,I21)</f>
        <v>0.41479099678456588</v>
      </c>
      <c r="H21" s="238">
        <f>H6/$B6</f>
        <v>0.15755627009646303</v>
      </c>
      <c r="I21" s="238">
        <f>I6/$B6</f>
        <v>0.25723472668810288</v>
      </c>
      <c r="J21" s="50"/>
      <c r="K21" s="202">
        <f>SUM(L21,M21)</f>
        <v>0.11897106109324759</v>
      </c>
      <c r="L21" s="238">
        <f>L6/$B6</f>
        <v>4.5016077170418008E-2</v>
      </c>
      <c r="M21" s="238">
        <f>M6/$B6</f>
        <v>7.3954983922829579E-2</v>
      </c>
      <c r="N21" s="50"/>
      <c r="O21" s="202">
        <f>SUM(P21,Q21)</f>
        <v>3.215434083601286E-2</v>
      </c>
      <c r="P21" s="238">
        <f>P6/$B6</f>
        <v>1.9292604501607719E-2</v>
      </c>
      <c r="Q21" s="238">
        <f>Q6/$B6</f>
        <v>1.2861736334405145E-2</v>
      </c>
      <c r="R21" s="50"/>
      <c r="S21" s="202">
        <f>SUM(T21,U21)</f>
        <v>6.4308681672025719E-2</v>
      </c>
      <c r="T21" s="238">
        <f>T6/$B6</f>
        <v>2.5723472668810289E-2</v>
      </c>
      <c r="U21" s="238">
        <f>U6/$B6</f>
        <v>3.8585209003215437E-2</v>
      </c>
      <c r="V21" s="50"/>
      <c r="W21" s="217" t="s">
        <v>374</v>
      </c>
      <c r="X21" s="269" t="s">
        <v>374</v>
      </c>
      <c r="Y21" s="269" t="s">
        <v>374</v>
      </c>
      <c r="Z21" s="50"/>
      <c r="AA21" s="202">
        <f>SUM(AB21,AC21)</f>
        <v>6.4308681672025723E-3</v>
      </c>
      <c r="AB21" s="238">
        <f>AB6/$B6</f>
        <v>6.4308681672025723E-3</v>
      </c>
      <c r="AC21" s="269" t="s">
        <v>374</v>
      </c>
      <c r="AD21" s="50"/>
      <c r="AE21" s="217" t="s">
        <v>374</v>
      </c>
      <c r="AF21" s="269" t="s">
        <v>374</v>
      </c>
      <c r="AG21" s="269" t="s">
        <v>374</v>
      </c>
      <c r="AH21" s="50"/>
      <c r="AI21" s="202">
        <f>SUM(AJ21,AK21)</f>
        <v>3.2154340836012861E-3</v>
      </c>
      <c r="AJ21" s="269" t="s">
        <v>374</v>
      </c>
      <c r="AK21" s="238">
        <f>AK6/$B6</f>
        <v>3.2154340836012861E-3</v>
      </c>
      <c r="AL21" s="50"/>
      <c r="AM21" s="202">
        <f>SUM(AN21,AO21)</f>
        <v>6.4308681672025723E-3</v>
      </c>
      <c r="AN21" s="238">
        <f>AN6/$B6</f>
        <v>3.2154340836012861E-3</v>
      </c>
      <c r="AO21" s="238">
        <f>AO6/$B6</f>
        <v>3.2154340836012861E-3</v>
      </c>
      <c r="AP21" s="50"/>
      <c r="AQ21" s="202">
        <f>SUM(AR21,AS21)</f>
        <v>1.9292604501607715E-2</v>
      </c>
      <c r="AR21" s="238">
        <f>AR6/$B6</f>
        <v>3.2154340836012861E-3</v>
      </c>
      <c r="AS21" s="238">
        <f>AS6/$B6</f>
        <v>1.607717041800643E-2</v>
      </c>
      <c r="AT21" s="202">
        <f>AT6/$B6</f>
        <v>3.5369774919614148E-2</v>
      </c>
    </row>
    <row r="22" spans="1:46" ht="42.75" customHeight="1" x14ac:dyDescent="0.2">
      <c r="A22" s="9" t="s">
        <v>250</v>
      </c>
      <c r="B22" s="176">
        <f t="shared" ref="B22:B28" si="12">SUM(C22,G22,K22,O22,S22,W22,AE22,AA22,AI22,AM22,AQ22,AT22)</f>
        <v>1</v>
      </c>
      <c r="C22" s="209">
        <f t="shared" ref="C22:C28" si="13">SUM(D22,E22)</f>
        <v>0.35319148936170214</v>
      </c>
      <c r="D22" s="172">
        <f t="shared" ref="D22:E28" si="14">D7/$B7</f>
        <v>0.17446808510638298</v>
      </c>
      <c r="E22" s="172">
        <f t="shared" si="14"/>
        <v>0.17872340425531916</v>
      </c>
      <c r="F22" s="30"/>
      <c r="G22" s="176">
        <f t="shared" ref="G22:G28" si="15">SUM(H22,I22)</f>
        <v>0.31489361702127661</v>
      </c>
      <c r="H22" s="172">
        <f t="shared" ref="H22:I22" si="16">H7/$B7</f>
        <v>0.11914893617021277</v>
      </c>
      <c r="I22" s="172">
        <f t="shared" si="16"/>
        <v>0.19574468085106383</v>
      </c>
      <c r="J22" s="30"/>
      <c r="K22" s="176">
        <f t="shared" ref="K22:K28" si="17">SUM(L22,M22)</f>
        <v>0.1148936170212766</v>
      </c>
      <c r="L22" s="172">
        <f t="shared" ref="L22:M22" si="18">L7/$B7</f>
        <v>4.2553191489361701E-2</v>
      </c>
      <c r="M22" s="172">
        <f t="shared" si="18"/>
        <v>7.2340425531914887E-2</v>
      </c>
      <c r="N22" s="30"/>
      <c r="O22" s="176">
        <f t="shared" ref="O22:O28" si="19">SUM(P22,Q22)</f>
        <v>5.106382978723404E-2</v>
      </c>
      <c r="P22" s="172">
        <f t="shared" ref="P22:Q22" si="20">P7/$B7</f>
        <v>4.2553191489361701E-2</v>
      </c>
      <c r="Q22" s="172">
        <f t="shared" si="20"/>
        <v>8.5106382978723406E-3</v>
      </c>
      <c r="R22" s="30"/>
      <c r="S22" s="176">
        <f t="shared" ref="S22:S25" si="21">SUM(T22,U22)</f>
        <v>6.8085106382978725E-2</v>
      </c>
      <c r="T22" s="172">
        <f t="shared" ref="T22:U22" si="22">T7/$B7</f>
        <v>2.9787234042553193E-2</v>
      </c>
      <c r="U22" s="172">
        <f t="shared" si="22"/>
        <v>3.8297872340425532E-2</v>
      </c>
      <c r="V22" s="30"/>
      <c r="W22" s="214" t="s">
        <v>374</v>
      </c>
      <c r="X22" s="215" t="s">
        <v>374</v>
      </c>
      <c r="Y22" s="215" t="s">
        <v>374</v>
      </c>
      <c r="Z22" s="30"/>
      <c r="AA22" s="214" t="s">
        <v>374</v>
      </c>
      <c r="AB22" s="215" t="s">
        <v>374</v>
      </c>
      <c r="AC22" s="215" t="s">
        <v>374</v>
      </c>
      <c r="AD22" s="30"/>
      <c r="AE22" s="176">
        <f t="shared" ref="AE22" si="23">SUM(AF22,AG22)</f>
        <v>4.2553191489361703E-3</v>
      </c>
      <c r="AF22" s="172">
        <f t="shared" ref="AF22" si="24">AF7/$B7</f>
        <v>4.2553191489361703E-3</v>
      </c>
      <c r="AG22" s="215" t="s">
        <v>374</v>
      </c>
      <c r="AH22" s="30"/>
      <c r="AI22" s="214" t="s">
        <v>374</v>
      </c>
      <c r="AJ22" s="215" t="s">
        <v>374</v>
      </c>
      <c r="AK22" s="215" t="s">
        <v>374</v>
      </c>
      <c r="AL22" s="30"/>
      <c r="AM22" s="176">
        <f t="shared" ref="AM22:AM28" si="25">SUM(AN22,AO22)</f>
        <v>1.2765957446808512E-2</v>
      </c>
      <c r="AN22" s="172">
        <f t="shared" ref="AN22:AO25" si="26">AN7/$B7</f>
        <v>4.2553191489361703E-3</v>
      </c>
      <c r="AO22" s="172">
        <f t="shared" si="26"/>
        <v>8.5106382978723406E-3</v>
      </c>
      <c r="AP22" s="30"/>
      <c r="AQ22" s="176">
        <f t="shared" ref="AQ22:AQ25" si="27">SUM(AR22,AS22)</f>
        <v>2.5531914893617023E-2</v>
      </c>
      <c r="AR22" s="172">
        <f t="shared" ref="AR22:AT23" si="28">AR7/$B7</f>
        <v>8.5106382978723406E-3</v>
      </c>
      <c r="AS22" s="172">
        <f t="shared" si="28"/>
        <v>1.7021276595744681E-2</v>
      </c>
      <c r="AT22" s="176">
        <f t="shared" si="28"/>
        <v>5.5319148936170209E-2</v>
      </c>
    </row>
    <row r="23" spans="1:46" ht="28.5" customHeight="1" x14ac:dyDescent="0.2">
      <c r="A23" s="9" t="s">
        <v>251</v>
      </c>
      <c r="B23" s="176">
        <f t="shared" si="12"/>
        <v>1.0000000000000002</v>
      </c>
      <c r="C23" s="176">
        <f t="shared" si="13"/>
        <v>0.33532934131736525</v>
      </c>
      <c r="D23" s="172">
        <f t="shared" si="14"/>
        <v>0.1317365269461078</v>
      </c>
      <c r="E23" s="172">
        <f t="shared" si="14"/>
        <v>0.20359281437125748</v>
      </c>
      <c r="F23" s="30"/>
      <c r="G23" s="209">
        <f t="shared" si="15"/>
        <v>0.3532934131736527</v>
      </c>
      <c r="H23" s="172">
        <f t="shared" ref="H23:I23" si="29">H8/$B8</f>
        <v>0.11377245508982035</v>
      </c>
      <c r="I23" s="172">
        <f t="shared" si="29"/>
        <v>0.23952095808383234</v>
      </c>
      <c r="J23" s="30"/>
      <c r="K23" s="176">
        <f t="shared" si="17"/>
        <v>0.10179640718562874</v>
      </c>
      <c r="L23" s="172">
        <f t="shared" ref="L23:M23" si="30">L8/$B8</f>
        <v>2.3952095808383235E-2</v>
      </c>
      <c r="M23" s="172">
        <f t="shared" si="30"/>
        <v>7.7844311377245512E-2</v>
      </c>
      <c r="N23" s="30"/>
      <c r="O23" s="176">
        <f t="shared" si="19"/>
        <v>4.790419161676647E-2</v>
      </c>
      <c r="P23" s="172">
        <f t="shared" ref="P23:Q23" si="31">P8/$B8</f>
        <v>2.9940119760479042E-2</v>
      </c>
      <c r="Q23" s="172">
        <f t="shared" si="31"/>
        <v>1.7964071856287425E-2</v>
      </c>
      <c r="R23" s="30"/>
      <c r="S23" s="176">
        <f t="shared" si="21"/>
        <v>7.1856287425149698E-2</v>
      </c>
      <c r="T23" s="172">
        <f t="shared" ref="T23:U23" si="32">T8/$B8</f>
        <v>4.1916167664670656E-2</v>
      </c>
      <c r="U23" s="172">
        <f t="shared" si="32"/>
        <v>2.9940119760479042E-2</v>
      </c>
      <c r="V23" s="30"/>
      <c r="W23" s="176">
        <f t="shared" ref="W23:W24" si="33">SUM(X23,Y23)</f>
        <v>5.9880239520958087E-3</v>
      </c>
      <c r="X23" s="215" t="s">
        <v>374</v>
      </c>
      <c r="Y23" s="172">
        <f t="shared" ref="Y23" si="34">Y8/$B8</f>
        <v>5.9880239520958087E-3</v>
      </c>
      <c r="Z23" s="30"/>
      <c r="AA23" s="214" t="s">
        <v>374</v>
      </c>
      <c r="AB23" s="215" t="s">
        <v>374</v>
      </c>
      <c r="AC23" s="215" t="s">
        <v>374</v>
      </c>
      <c r="AD23" s="30"/>
      <c r="AE23" s="214" t="s">
        <v>374</v>
      </c>
      <c r="AF23" s="215" t="s">
        <v>374</v>
      </c>
      <c r="AG23" s="215" t="s">
        <v>374</v>
      </c>
      <c r="AH23" s="30"/>
      <c r="AI23" s="176">
        <f t="shared" ref="AI23" si="35">SUM(AJ23,AK23)</f>
        <v>5.9880239520958087E-3</v>
      </c>
      <c r="AJ23" s="172">
        <f t="shared" ref="AJ23" si="36">AJ8/$B8</f>
        <v>5.9880239520958087E-3</v>
      </c>
      <c r="AK23" s="215" t="s">
        <v>374</v>
      </c>
      <c r="AL23" s="30"/>
      <c r="AM23" s="176">
        <f t="shared" si="25"/>
        <v>1.7964071856287428E-2</v>
      </c>
      <c r="AN23" s="172">
        <f t="shared" si="26"/>
        <v>5.9880239520958087E-3</v>
      </c>
      <c r="AO23" s="172">
        <f t="shared" si="26"/>
        <v>1.1976047904191617E-2</v>
      </c>
      <c r="AP23" s="30"/>
      <c r="AQ23" s="176">
        <f t="shared" si="27"/>
        <v>1.7964071856287425E-2</v>
      </c>
      <c r="AR23" s="215" t="s">
        <v>374</v>
      </c>
      <c r="AS23" s="172">
        <f t="shared" si="28"/>
        <v>1.7964071856287425E-2</v>
      </c>
      <c r="AT23" s="176">
        <f t="shared" si="28"/>
        <v>4.1916167664670656E-2</v>
      </c>
    </row>
    <row r="24" spans="1:46" ht="28.5" customHeight="1" x14ac:dyDescent="0.2">
      <c r="A24" s="9" t="s">
        <v>252</v>
      </c>
      <c r="B24" s="176">
        <f t="shared" si="12"/>
        <v>1.0000000000000002</v>
      </c>
      <c r="C24" s="209">
        <f t="shared" si="13"/>
        <v>0.33658536585365856</v>
      </c>
      <c r="D24" s="172">
        <f t="shared" si="14"/>
        <v>0.17073170731707318</v>
      </c>
      <c r="E24" s="172">
        <f t="shared" si="14"/>
        <v>0.16585365853658537</v>
      </c>
      <c r="F24" s="30"/>
      <c r="G24" s="176">
        <f t="shared" si="15"/>
        <v>0.33170731707317075</v>
      </c>
      <c r="H24" s="172">
        <f t="shared" ref="H24:I24" si="37">H9/$B9</f>
        <v>7.3170731707317069E-2</v>
      </c>
      <c r="I24" s="172">
        <f t="shared" si="37"/>
        <v>0.25853658536585367</v>
      </c>
      <c r="J24" s="30"/>
      <c r="K24" s="176">
        <f t="shared" si="17"/>
        <v>0.10731707317073171</v>
      </c>
      <c r="L24" s="172">
        <f t="shared" ref="L24:M24" si="38">L9/$B9</f>
        <v>1.9512195121951219E-2</v>
      </c>
      <c r="M24" s="172">
        <f t="shared" si="38"/>
        <v>8.7804878048780483E-2</v>
      </c>
      <c r="N24" s="30"/>
      <c r="O24" s="176">
        <f t="shared" si="19"/>
        <v>2.9268292682926831E-2</v>
      </c>
      <c r="P24" s="172">
        <f t="shared" ref="P24:Q24" si="39">P9/$B9</f>
        <v>4.8780487804878049E-3</v>
      </c>
      <c r="Q24" s="172">
        <f t="shared" si="39"/>
        <v>2.4390243902439025E-2</v>
      </c>
      <c r="R24" s="30"/>
      <c r="S24" s="176">
        <f t="shared" si="21"/>
        <v>7.3170731707317083E-2</v>
      </c>
      <c r="T24" s="172">
        <f t="shared" ref="T24:U24" si="40">T9/$B9</f>
        <v>3.9024390243902439E-2</v>
      </c>
      <c r="U24" s="172">
        <f t="shared" si="40"/>
        <v>3.4146341463414637E-2</v>
      </c>
      <c r="V24" s="30"/>
      <c r="W24" s="176">
        <f t="shared" si="33"/>
        <v>1.4634146341463414E-2</v>
      </c>
      <c r="X24" s="172">
        <f t="shared" ref="X24:Y24" si="41">X9/$B9</f>
        <v>9.7560975609756097E-3</v>
      </c>
      <c r="Y24" s="172">
        <f t="shared" si="41"/>
        <v>4.8780487804878049E-3</v>
      </c>
      <c r="Z24" s="30"/>
      <c r="AA24" s="214" t="s">
        <v>374</v>
      </c>
      <c r="AB24" s="215" t="s">
        <v>374</v>
      </c>
      <c r="AC24" s="215" t="s">
        <v>374</v>
      </c>
      <c r="AD24" s="30"/>
      <c r="AE24" s="214" t="s">
        <v>374</v>
      </c>
      <c r="AF24" s="215" t="s">
        <v>374</v>
      </c>
      <c r="AG24" s="215" t="s">
        <v>374</v>
      </c>
      <c r="AH24" s="30"/>
      <c r="AI24" s="214" t="s">
        <v>374</v>
      </c>
      <c r="AJ24" s="215" t="s">
        <v>374</v>
      </c>
      <c r="AK24" s="215" t="s">
        <v>374</v>
      </c>
      <c r="AL24" s="30"/>
      <c r="AM24" s="176">
        <f t="shared" si="25"/>
        <v>9.7560975609756097E-3</v>
      </c>
      <c r="AN24" s="172">
        <f t="shared" si="26"/>
        <v>4.8780487804878049E-3</v>
      </c>
      <c r="AO24" s="172">
        <f t="shared" si="26"/>
        <v>4.8780487804878049E-3</v>
      </c>
      <c r="AP24" s="30"/>
      <c r="AQ24" s="176">
        <f t="shared" si="27"/>
        <v>1.4634146341463414E-2</v>
      </c>
      <c r="AR24" s="172">
        <f t="shared" ref="AR24:AT25" si="42">AR9/$B9</f>
        <v>4.8780487804878049E-3</v>
      </c>
      <c r="AS24" s="172">
        <f t="shared" si="42"/>
        <v>9.7560975609756097E-3</v>
      </c>
      <c r="AT24" s="176">
        <f t="shared" si="42"/>
        <v>8.2926829268292687E-2</v>
      </c>
    </row>
    <row r="25" spans="1:46" ht="28.5" customHeight="1" x14ac:dyDescent="0.2">
      <c r="A25" s="9" t="s">
        <v>253</v>
      </c>
      <c r="B25" s="176">
        <f t="shared" si="12"/>
        <v>1.0000000000000004</v>
      </c>
      <c r="C25" s="209">
        <f t="shared" si="13"/>
        <v>0.37125748502994016</v>
      </c>
      <c r="D25" s="172">
        <f t="shared" si="14"/>
        <v>0.21556886227544911</v>
      </c>
      <c r="E25" s="172">
        <f t="shared" si="14"/>
        <v>0.15568862275449102</v>
      </c>
      <c r="F25" s="30"/>
      <c r="G25" s="176">
        <f t="shared" si="15"/>
        <v>0.32934131736526945</v>
      </c>
      <c r="H25" s="172">
        <f t="shared" ref="H25:I25" si="43">H10/$B10</f>
        <v>0.1437125748502994</v>
      </c>
      <c r="I25" s="172">
        <f t="shared" si="43"/>
        <v>0.18562874251497005</v>
      </c>
      <c r="J25" s="30"/>
      <c r="K25" s="176">
        <f t="shared" si="17"/>
        <v>0.11976047904191617</v>
      </c>
      <c r="L25" s="172">
        <f t="shared" ref="L25:M25" si="44">L10/$B10</f>
        <v>5.9880239520958084E-2</v>
      </c>
      <c r="M25" s="172">
        <f t="shared" si="44"/>
        <v>5.9880239520958084E-2</v>
      </c>
      <c r="N25" s="30"/>
      <c r="O25" s="176">
        <f t="shared" si="19"/>
        <v>3.5928143712574856E-2</v>
      </c>
      <c r="P25" s="172">
        <f t="shared" ref="P25:Q25" si="45">P10/$B10</f>
        <v>2.3952095808383235E-2</v>
      </c>
      <c r="Q25" s="172">
        <f t="shared" si="45"/>
        <v>1.1976047904191617E-2</v>
      </c>
      <c r="R25" s="30"/>
      <c r="S25" s="176">
        <f t="shared" si="21"/>
        <v>5.9880239520958084E-2</v>
      </c>
      <c r="T25" s="172">
        <f t="shared" ref="T25:U25" si="46">T10/$B10</f>
        <v>2.3952095808383235E-2</v>
      </c>
      <c r="U25" s="172">
        <f t="shared" si="46"/>
        <v>3.5928143712574849E-2</v>
      </c>
      <c r="V25" s="30"/>
      <c r="W25" s="214" t="s">
        <v>374</v>
      </c>
      <c r="X25" s="215" t="s">
        <v>374</v>
      </c>
      <c r="Y25" s="215" t="s">
        <v>374</v>
      </c>
      <c r="Z25" s="30"/>
      <c r="AA25" s="176">
        <f t="shared" ref="AA25" si="47">SUM(AB25,AC25)</f>
        <v>5.9880239520958087E-3</v>
      </c>
      <c r="AB25" s="172">
        <f t="shared" ref="AB25" si="48">AB10/$B10</f>
        <v>5.9880239520958087E-3</v>
      </c>
      <c r="AC25" s="215" t="s">
        <v>374</v>
      </c>
      <c r="AD25" s="30"/>
      <c r="AE25" s="176">
        <f t="shared" ref="AE25" si="49">SUM(AF25,AG25)</f>
        <v>5.9880239520958087E-3</v>
      </c>
      <c r="AF25" s="172">
        <f t="shared" ref="AF25:AF26" si="50">AF10/$B10</f>
        <v>5.9880239520958087E-3</v>
      </c>
      <c r="AG25" s="215" t="s">
        <v>374</v>
      </c>
      <c r="AH25" s="30"/>
      <c r="AI25" s="214" t="s">
        <v>374</v>
      </c>
      <c r="AJ25" s="215" t="s">
        <v>374</v>
      </c>
      <c r="AK25" s="215" t="s">
        <v>374</v>
      </c>
      <c r="AL25" s="30"/>
      <c r="AM25" s="176">
        <f t="shared" si="25"/>
        <v>5.9880239520958087E-3</v>
      </c>
      <c r="AN25" s="215" t="s">
        <v>374</v>
      </c>
      <c r="AO25" s="172">
        <f t="shared" si="26"/>
        <v>5.9880239520958087E-3</v>
      </c>
      <c r="AP25" s="30"/>
      <c r="AQ25" s="176">
        <f t="shared" si="27"/>
        <v>1.7964071856287428E-2</v>
      </c>
      <c r="AR25" s="172">
        <f t="shared" si="42"/>
        <v>1.1976047904191617E-2</v>
      </c>
      <c r="AS25" s="172">
        <f t="shared" si="42"/>
        <v>5.9880239520958087E-3</v>
      </c>
      <c r="AT25" s="176">
        <f t="shared" ref="AT25:AT28" si="51">AT10/$B10</f>
        <v>4.790419161676647E-2</v>
      </c>
    </row>
    <row r="26" spans="1:46" ht="28.5" customHeight="1" x14ac:dyDescent="0.2">
      <c r="A26" s="9" t="s">
        <v>254</v>
      </c>
      <c r="B26" s="176">
        <f t="shared" si="12"/>
        <v>1</v>
      </c>
      <c r="C26" s="209">
        <f t="shared" si="13"/>
        <v>0.49668874172185429</v>
      </c>
      <c r="D26" s="172">
        <f t="shared" si="14"/>
        <v>0.17880794701986755</v>
      </c>
      <c r="E26" s="172">
        <f t="shared" si="14"/>
        <v>0.31788079470198677</v>
      </c>
      <c r="F26" s="30"/>
      <c r="G26" s="176">
        <f t="shared" si="15"/>
        <v>0.13907284768211919</v>
      </c>
      <c r="H26" s="172">
        <f t="shared" ref="H26:I26" si="52">H11/$B11</f>
        <v>9.2715231788079472E-2</v>
      </c>
      <c r="I26" s="172">
        <f t="shared" si="52"/>
        <v>4.6357615894039736E-2</v>
      </c>
      <c r="J26" s="30"/>
      <c r="K26" s="176">
        <f t="shared" si="17"/>
        <v>9.9337748344370869E-2</v>
      </c>
      <c r="L26" s="172">
        <f t="shared" ref="L26:M26" si="53">L11/$B11</f>
        <v>5.2980132450331126E-2</v>
      </c>
      <c r="M26" s="172">
        <f t="shared" si="53"/>
        <v>4.6357615894039736E-2</v>
      </c>
      <c r="N26" s="30"/>
      <c r="O26" s="176">
        <f t="shared" si="19"/>
        <v>0.16556291390728478</v>
      </c>
      <c r="P26" s="172">
        <f t="shared" ref="P26:Q26" si="54">P11/$B11</f>
        <v>4.6357615894039736E-2</v>
      </c>
      <c r="Q26" s="172">
        <f t="shared" si="54"/>
        <v>0.11920529801324503</v>
      </c>
      <c r="R26" s="30"/>
      <c r="S26" s="214" t="s">
        <v>374</v>
      </c>
      <c r="T26" s="215" t="s">
        <v>374</v>
      </c>
      <c r="U26" s="215" t="s">
        <v>374</v>
      </c>
      <c r="V26" s="30"/>
      <c r="W26" s="214" t="s">
        <v>374</v>
      </c>
      <c r="X26" s="215" t="s">
        <v>374</v>
      </c>
      <c r="Y26" s="215" t="s">
        <v>374</v>
      </c>
      <c r="Z26" s="30"/>
      <c r="AA26" s="214" t="s">
        <v>374</v>
      </c>
      <c r="AB26" s="215" t="s">
        <v>374</v>
      </c>
      <c r="AC26" s="215" t="s">
        <v>374</v>
      </c>
      <c r="AD26" s="30"/>
      <c r="AE26" s="176">
        <f t="shared" ref="AE26" si="55">SUM(AF26,AG26)</f>
        <v>6.6225165562913907E-3</v>
      </c>
      <c r="AF26" s="172">
        <f t="shared" si="50"/>
        <v>6.6225165562913907E-3</v>
      </c>
      <c r="AG26" s="215" t="s">
        <v>374</v>
      </c>
      <c r="AH26" s="30"/>
      <c r="AI26" s="176">
        <f t="shared" ref="AI26" si="56">SUM(AJ26,AK26)</f>
        <v>1.3245033112582781E-2</v>
      </c>
      <c r="AJ26" s="215" t="s">
        <v>374</v>
      </c>
      <c r="AK26" s="172">
        <f t="shared" ref="AK26" si="57">AK11/$B11</f>
        <v>1.3245033112582781E-2</v>
      </c>
      <c r="AL26" s="30"/>
      <c r="AM26" s="176">
        <f t="shared" si="25"/>
        <v>3.3112582781456956E-2</v>
      </c>
      <c r="AN26" s="172">
        <f t="shared" ref="AN26:AO28" si="58">AN11/$B11</f>
        <v>6.6225165562913907E-3</v>
      </c>
      <c r="AO26" s="172">
        <f t="shared" si="58"/>
        <v>2.6490066225165563E-2</v>
      </c>
      <c r="AP26" s="30"/>
      <c r="AQ26" s="214" t="s">
        <v>374</v>
      </c>
      <c r="AR26" s="215" t="s">
        <v>374</v>
      </c>
      <c r="AS26" s="215" t="s">
        <v>374</v>
      </c>
      <c r="AT26" s="176">
        <f t="shared" si="51"/>
        <v>4.6357615894039736E-2</v>
      </c>
    </row>
    <row r="27" spans="1:46" ht="28.5" customHeight="1" x14ac:dyDescent="0.2">
      <c r="A27" s="9" t="s">
        <v>255</v>
      </c>
      <c r="B27" s="176">
        <f t="shared" si="12"/>
        <v>1.0000000000000002</v>
      </c>
      <c r="C27" s="176">
        <f t="shared" si="13"/>
        <v>0.28048780487804881</v>
      </c>
      <c r="D27" s="172">
        <f t="shared" si="14"/>
        <v>0.14634146341463414</v>
      </c>
      <c r="E27" s="172">
        <f t="shared" si="14"/>
        <v>0.13414634146341464</v>
      </c>
      <c r="F27" s="30"/>
      <c r="G27" s="209">
        <f t="shared" si="15"/>
        <v>0.32926829268292684</v>
      </c>
      <c r="H27" s="172">
        <f t="shared" ref="H27:I27" si="59">H12/$B12</f>
        <v>0.10365853658536585</v>
      </c>
      <c r="I27" s="172">
        <f t="shared" si="59"/>
        <v>0.22560975609756098</v>
      </c>
      <c r="J27" s="30"/>
      <c r="K27" s="176">
        <f t="shared" si="17"/>
        <v>0.16463414634146342</v>
      </c>
      <c r="L27" s="172">
        <f t="shared" ref="L27:M27" si="60">L12/$B12</f>
        <v>4.2682926829268296E-2</v>
      </c>
      <c r="M27" s="172">
        <f t="shared" si="60"/>
        <v>0.12195121951219512</v>
      </c>
      <c r="N27" s="30"/>
      <c r="O27" s="176">
        <f t="shared" si="19"/>
        <v>4.878048780487805E-2</v>
      </c>
      <c r="P27" s="172">
        <f t="shared" ref="P27:Q27" si="61">P12/$B12</f>
        <v>1.8292682926829267E-2</v>
      </c>
      <c r="Q27" s="172">
        <f t="shared" si="61"/>
        <v>3.048780487804878E-2</v>
      </c>
      <c r="R27" s="30"/>
      <c r="S27" s="176">
        <f t="shared" ref="S27:S28" si="62">SUM(T27,U27)</f>
        <v>9.1463414634146339E-2</v>
      </c>
      <c r="T27" s="172">
        <f t="shared" ref="T27:U27" si="63">T12/$B12</f>
        <v>3.6585365853658534E-2</v>
      </c>
      <c r="U27" s="172">
        <f t="shared" si="63"/>
        <v>5.4878048780487805E-2</v>
      </c>
      <c r="V27" s="30"/>
      <c r="W27" s="214" t="s">
        <v>374</v>
      </c>
      <c r="X27" s="215" t="s">
        <v>374</v>
      </c>
      <c r="Y27" s="215" t="s">
        <v>374</v>
      </c>
      <c r="Z27" s="30"/>
      <c r="AA27" s="176">
        <f t="shared" ref="AA27" si="64">SUM(AB27,AC27)</f>
        <v>6.0975609756097563E-3</v>
      </c>
      <c r="AB27" s="172">
        <f t="shared" ref="AB27" si="65">AB12/$B12</f>
        <v>6.0975609756097563E-3</v>
      </c>
      <c r="AC27" s="215" t="s">
        <v>374</v>
      </c>
      <c r="AD27" s="30"/>
      <c r="AE27" s="214" t="s">
        <v>374</v>
      </c>
      <c r="AF27" s="215" t="s">
        <v>374</v>
      </c>
      <c r="AG27" s="215" t="s">
        <v>374</v>
      </c>
      <c r="AH27" s="30"/>
      <c r="AI27" s="214" t="s">
        <v>374</v>
      </c>
      <c r="AJ27" s="215" t="s">
        <v>374</v>
      </c>
      <c r="AK27" s="215" t="s">
        <v>374</v>
      </c>
      <c r="AL27" s="30"/>
      <c r="AM27" s="176">
        <f t="shared" si="25"/>
        <v>1.8292682926829267E-2</v>
      </c>
      <c r="AN27" s="215" t="s">
        <v>374</v>
      </c>
      <c r="AO27" s="172">
        <f t="shared" si="58"/>
        <v>1.8292682926829267E-2</v>
      </c>
      <c r="AP27" s="30"/>
      <c r="AQ27" s="176">
        <f t="shared" ref="AQ27" si="66">SUM(AR27,AS27)</f>
        <v>1.8292682926829271E-2</v>
      </c>
      <c r="AR27" s="172">
        <f t="shared" ref="AR27:AS27" si="67">AR12/$B12</f>
        <v>6.0975609756097563E-3</v>
      </c>
      <c r="AS27" s="172">
        <f t="shared" si="67"/>
        <v>1.2195121951219513E-2</v>
      </c>
      <c r="AT27" s="176">
        <f t="shared" si="51"/>
        <v>4.2682926829268296E-2</v>
      </c>
    </row>
    <row r="28" spans="1:46" ht="28.5" customHeight="1" thickBot="1" x14ac:dyDescent="0.25">
      <c r="A28" s="14" t="s">
        <v>256</v>
      </c>
      <c r="B28" s="177">
        <f t="shared" si="12"/>
        <v>0.99999999999999989</v>
      </c>
      <c r="C28" s="274">
        <f t="shared" si="13"/>
        <v>0.375</v>
      </c>
      <c r="D28" s="174">
        <f t="shared" si="14"/>
        <v>0.26041666666666669</v>
      </c>
      <c r="E28" s="174">
        <f t="shared" si="14"/>
        <v>0.11458333333333333</v>
      </c>
      <c r="F28" s="52"/>
      <c r="G28" s="177">
        <f t="shared" si="15"/>
        <v>0.27083333333333331</v>
      </c>
      <c r="H28" s="174">
        <f t="shared" ref="H28:I28" si="68">H13/$B13</f>
        <v>0.1875</v>
      </c>
      <c r="I28" s="174">
        <f t="shared" si="68"/>
        <v>8.3333333333333329E-2</v>
      </c>
      <c r="J28" s="52"/>
      <c r="K28" s="177">
        <f t="shared" si="17"/>
        <v>8.3333333333333343E-2</v>
      </c>
      <c r="L28" s="174">
        <f t="shared" ref="L28:M28" si="69">L13/$B13</f>
        <v>5.2083333333333336E-2</v>
      </c>
      <c r="M28" s="174">
        <f t="shared" si="69"/>
        <v>3.125E-2</v>
      </c>
      <c r="N28" s="52"/>
      <c r="O28" s="177">
        <f t="shared" si="19"/>
        <v>6.25E-2</v>
      </c>
      <c r="P28" s="174">
        <f t="shared" ref="P28:Q28" si="70">P13/$B13</f>
        <v>3.125E-2</v>
      </c>
      <c r="Q28" s="174">
        <f t="shared" si="70"/>
        <v>3.125E-2</v>
      </c>
      <c r="R28" s="52"/>
      <c r="S28" s="177">
        <f t="shared" si="62"/>
        <v>0.125</v>
      </c>
      <c r="T28" s="174">
        <f t="shared" ref="T28:U28" si="71">T13/$B13</f>
        <v>6.25E-2</v>
      </c>
      <c r="U28" s="174">
        <f t="shared" si="71"/>
        <v>6.25E-2</v>
      </c>
      <c r="V28" s="52"/>
      <c r="W28" s="177">
        <f t="shared" ref="W28" si="72">SUM(X28,Y28)</f>
        <v>1.0416666666666666E-2</v>
      </c>
      <c r="X28" s="174" t="s">
        <v>381</v>
      </c>
      <c r="Y28" s="174">
        <f t="shared" ref="Y28" si="73">Y13/$B13</f>
        <v>1.0416666666666666E-2</v>
      </c>
      <c r="Z28" s="52"/>
      <c r="AA28" s="83" t="s">
        <v>374</v>
      </c>
      <c r="AB28" s="216" t="s">
        <v>374</v>
      </c>
      <c r="AC28" s="80" t="s">
        <v>374</v>
      </c>
      <c r="AD28" s="83"/>
      <c r="AE28" s="216" t="s">
        <v>374</v>
      </c>
      <c r="AF28" s="80" t="s">
        <v>374</v>
      </c>
      <c r="AG28" s="83" t="s">
        <v>374</v>
      </c>
      <c r="AH28" s="52"/>
      <c r="AI28" s="216" t="s">
        <v>374</v>
      </c>
      <c r="AJ28" s="80" t="s">
        <v>374</v>
      </c>
      <c r="AK28" s="83" t="s">
        <v>374</v>
      </c>
      <c r="AL28" s="52"/>
      <c r="AM28" s="177">
        <f t="shared" si="25"/>
        <v>3.125E-2</v>
      </c>
      <c r="AN28" s="174" t="s">
        <v>381</v>
      </c>
      <c r="AO28" s="174">
        <f t="shared" si="58"/>
        <v>3.125E-2</v>
      </c>
      <c r="AP28" s="52"/>
      <c r="AQ28" s="216" t="s">
        <v>374</v>
      </c>
      <c r="AR28" s="80" t="s">
        <v>374</v>
      </c>
      <c r="AS28" s="83" t="s">
        <v>374</v>
      </c>
      <c r="AT28" s="177">
        <f t="shared" si="51"/>
        <v>4.1666666666666664E-2</v>
      </c>
    </row>
  </sheetData>
  <mergeCells count="30">
    <mergeCell ref="A18:A20"/>
    <mergeCell ref="B18:B20"/>
    <mergeCell ref="C18:AT18"/>
    <mergeCell ref="C19:E19"/>
    <mergeCell ref="G19:I19"/>
    <mergeCell ref="K19:M19"/>
    <mergeCell ref="O19:Q19"/>
    <mergeCell ref="S19:U19"/>
    <mergeCell ref="W19:Y19"/>
    <mergeCell ref="AA19:AC19"/>
    <mergeCell ref="AE19:AG19"/>
    <mergeCell ref="AI19:AK19"/>
    <mergeCell ref="AM19:AO19"/>
    <mergeCell ref="AQ19:AS19"/>
    <mergeCell ref="AT19:AT20"/>
    <mergeCell ref="AE4:AG4"/>
    <mergeCell ref="AI4:AK4"/>
    <mergeCell ref="AM4:AO4"/>
    <mergeCell ref="A3:A5"/>
    <mergeCell ref="B3:B5"/>
    <mergeCell ref="C3:AT3"/>
    <mergeCell ref="C4:E4"/>
    <mergeCell ref="G4:I4"/>
    <mergeCell ref="K4:M4"/>
    <mergeCell ref="O4:Q4"/>
    <mergeCell ref="S4:U4"/>
    <mergeCell ref="W4:Y4"/>
    <mergeCell ref="AA4:AC4"/>
    <mergeCell ref="AQ4:AS4"/>
    <mergeCell ref="AT4:AT5"/>
  </mergeCells>
  <pageMargins left="0.7" right="0.7" top="0.75" bottom="0.75" header="0.3" footer="0.3"/>
  <pageSetup orientation="landscape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5">
    <tabColor theme="4" tint="0.39997558519241921"/>
  </sheetPr>
  <dimension ref="A1:AT29"/>
  <sheetViews>
    <sheetView showGridLines="0" zoomScaleNormal="100" workbookViewId="0"/>
  </sheetViews>
  <sheetFormatPr baseColWidth="10" defaultRowHeight="12.75" x14ac:dyDescent="0.2"/>
  <cols>
    <col min="1" max="1" width="38.85546875" style="1" customWidth="1"/>
    <col min="2" max="5" width="11.28515625" style="2" customWidth="1"/>
    <col min="6" max="6" width="0.5703125" style="2" customWidth="1"/>
    <col min="7" max="9" width="11.28515625" style="2" customWidth="1"/>
    <col min="10" max="10" width="0.5703125" style="2" customWidth="1"/>
    <col min="11" max="13" width="11.28515625" style="2" customWidth="1"/>
    <col min="14" max="14" width="0.5703125" style="2" customWidth="1"/>
    <col min="15" max="17" width="11.28515625" style="2" customWidth="1"/>
    <col min="18" max="18" width="0.5703125" style="2" customWidth="1"/>
    <col min="19" max="21" width="11.28515625" style="2" customWidth="1"/>
    <col min="22" max="22" width="0.5703125" style="2" customWidth="1"/>
    <col min="23" max="25" width="11.28515625" style="2" customWidth="1"/>
    <col min="26" max="26" width="0.5703125" style="2" customWidth="1"/>
    <col min="27" max="29" width="11.28515625" style="2" customWidth="1"/>
    <col min="30" max="30" width="0.5703125" style="2" customWidth="1"/>
    <col min="31" max="33" width="14.7109375" style="2" customWidth="1"/>
    <col min="34" max="34" width="0.5703125" style="2" customWidth="1"/>
    <col min="35" max="37" width="11.28515625" style="2" customWidth="1"/>
    <col min="38" max="38" width="0.5703125" style="2" customWidth="1"/>
    <col min="39" max="41" width="11.28515625" style="2" customWidth="1"/>
    <col min="42" max="42" width="0.5703125" style="2" customWidth="1"/>
    <col min="43" max="46" width="11.28515625" style="2" customWidth="1"/>
    <col min="47" max="16384" width="11.42578125" style="1"/>
  </cols>
  <sheetData>
    <row r="1" spans="1:46" ht="16.5" x14ac:dyDescent="0.2">
      <c r="A1" s="71" t="s">
        <v>335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17" t="s">
        <v>308</v>
      </c>
    </row>
    <row r="2" spans="1:46" ht="13.5" thickBot="1" x14ac:dyDescent="0.25">
      <c r="A2" s="6">
        <v>2014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</row>
    <row r="3" spans="1:46" ht="15" customHeight="1" x14ac:dyDescent="0.2">
      <c r="A3" s="350" t="s">
        <v>242</v>
      </c>
      <c r="B3" s="350" t="s">
        <v>1</v>
      </c>
      <c r="C3" s="358" t="s">
        <v>170</v>
      </c>
      <c r="D3" s="358"/>
      <c r="E3" s="358"/>
      <c r="F3" s="358"/>
      <c r="G3" s="358"/>
      <c r="H3" s="358"/>
      <c r="I3" s="358"/>
      <c r="J3" s="358"/>
      <c r="K3" s="358"/>
      <c r="L3" s="358"/>
      <c r="M3" s="358"/>
      <c r="N3" s="358"/>
      <c r="O3" s="358"/>
      <c r="P3" s="358"/>
      <c r="Q3" s="358"/>
      <c r="R3" s="358"/>
      <c r="S3" s="358"/>
      <c r="T3" s="358"/>
      <c r="U3" s="358"/>
      <c r="V3" s="358"/>
      <c r="W3" s="358"/>
      <c r="X3" s="358"/>
      <c r="Y3" s="358"/>
      <c r="Z3" s="358"/>
      <c r="AA3" s="358"/>
      <c r="AB3" s="358"/>
      <c r="AC3" s="358"/>
      <c r="AD3" s="358"/>
      <c r="AE3" s="358"/>
      <c r="AF3" s="358"/>
      <c r="AG3" s="358"/>
      <c r="AH3" s="358"/>
      <c r="AI3" s="358"/>
      <c r="AJ3" s="358"/>
      <c r="AK3" s="358"/>
      <c r="AL3" s="358"/>
      <c r="AM3" s="358"/>
      <c r="AN3" s="358"/>
      <c r="AO3" s="358"/>
      <c r="AP3" s="358"/>
      <c r="AQ3" s="358"/>
      <c r="AR3" s="358"/>
      <c r="AS3" s="358"/>
      <c r="AT3" s="358"/>
    </row>
    <row r="4" spans="1:46" ht="26.25" customHeight="1" x14ac:dyDescent="0.2">
      <c r="A4" s="355"/>
      <c r="B4" s="355"/>
      <c r="C4" s="357" t="s">
        <v>171</v>
      </c>
      <c r="D4" s="357"/>
      <c r="E4" s="357"/>
      <c r="F4" s="29"/>
      <c r="G4" s="357" t="s">
        <v>245</v>
      </c>
      <c r="H4" s="357"/>
      <c r="I4" s="357"/>
      <c r="J4" s="29"/>
      <c r="K4" s="357" t="s">
        <v>172</v>
      </c>
      <c r="L4" s="357"/>
      <c r="M4" s="357"/>
      <c r="N4" s="29"/>
      <c r="O4" s="357" t="s">
        <v>173</v>
      </c>
      <c r="P4" s="357"/>
      <c r="Q4" s="357"/>
      <c r="R4" s="29"/>
      <c r="S4" s="357" t="s">
        <v>297</v>
      </c>
      <c r="T4" s="357"/>
      <c r="U4" s="357"/>
      <c r="V4" s="29"/>
      <c r="W4" s="357" t="s">
        <v>174</v>
      </c>
      <c r="X4" s="357"/>
      <c r="Y4" s="357"/>
      <c r="Z4" s="29"/>
      <c r="AA4" s="357" t="s">
        <v>246</v>
      </c>
      <c r="AB4" s="357"/>
      <c r="AC4" s="357"/>
      <c r="AD4" s="29"/>
      <c r="AE4" s="357" t="s">
        <v>247</v>
      </c>
      <c r="AF4" s="357"/>
      <c r="AG4" s="357"/>
      <c r="AH4" s="29"/>
      <c r="AI4" s="357" t="s">
        <v>248</v>
      </c>
      <c r="AJ4" s="357"/>
      <c r="AK4" s="357"/>
      <c r="AL4" s="29"/>
      <c r="AM4" s="357" t="s">
        <v>175</v>
      </c>
      <c r="AN4" s="357"/>
      <c r="AO4" s="357"/>
      <c r="AP4" s="29"/>
      <c r="AQ4" s="357" t="s">
        <v>149</v>
      </c>
      <c r="AR4" s="357"/>
      <c r="AS4" s="357"/>
      <c r="AT4" s="367" t="s">
        <v>347</v>
      </c>
    </row>
    <row r="5" spans="1:46" ht="30" customHeight="1" thickBot="1" x14ac:dyDescent="0.25">
      <c r="A5" s="351"/>
      <c r="B5" s="351"/>
      <c r="C5" s="94" t="s">
        <v>1</v>
      </c>
      <c r="D5" s="94" t="s">
        <v>8</v>
      </c>
      <c r="E5" s="94" t="s">
        <v>9</v>
      </c>
      <c r="F5" s="40"/>
      <c r="G5" s="94" t="s">
        <v>1</v>
      </c>
      <c r="H5" s="94" t="s">
        <v>8</v>
      </c>
      <c r="I5" s="94" t="s">
        <v>9</v>
      </c>
      <c r="J5" s="40"/>
      <c r="K5" s="94" t="s">
        <v>1</v>
      </c>
      <c r="L5" s="94" t="s">
        <v>8</v>
      </c>
      <c r="M5" s="94" t="s">
        <v>9</v>
      </c>
      <c r="N5" s="40"/>
      <c r="O5" s="94" t="s">
        <v>1</v>
      </c>
      <c r="P5" s="94" t="s">
        <v>8</v>
      </c>
      <c r="Q5" s="94" t="s">
        <v>9</v>
      </c>
      <c r="R5" s="40"/>
      <c r="S5" s="94" t="s">
        <v>1</v>
      </c>
      <c r="T5" s="94" t="s">
        <v>8</v>
      </c>
      <c r="U5" s="94" t="s">
        <v>9</v>
      </c>
      <c r="V5" s="40"/>
      <c r="W5" s="94" t="s">
        <v>1</v>
      </c>
      <c r="X5" s="94" t="s">
        <v>8</v>
      </c>
      <c r="Y5" s="94" t="s">
        <v>9</v>
      </c>
      <c r="Z5" s="40"/>
      <c r="AA5" s="94" t="s">
        <v>1</v>
      </c>
      <c r="AB5" s="94" t="s">
        <v>8</v>
      </c>
      <c r="AC5" s="94" t="s">
        <v>9</v>
      </c>
      <c r="AD5" s="40"/>
      <c r="AE5" s="94" t="s">
        <v>1</v>
      </c>
      <c r="AF5" s="94" t="s">
        <v>8</v>
      </c>
      <c r="AG5" s="94" t="s">
        <v>9</v>
      </c>
      <c r="AH5" s="40"/>
      <c r="AI5" s="94" t="s">
        <v>1</v>
      </c>
      <c r="AJ5" s="94" t="s">
        <v>8</v>
      </c>
      <c r="AK5" s="94" t="s">
        <v>9</v>
      </c>
      <c r="AL5" s="40"/>
      <c r="AM5" s="94" t="s">
        <v>1</v>
      </c>
      <c r="AN5" s="94" t="s">
        <v>8</v>
      </c>
      <c r="AO5" s="94" t="s">
        <v>9</v>
      </c>
      <c r="AP5" s="40"/>
      <c r="AQ5" s="94" t="s">
        <v>1</v>
      </c>
      <c r="AR5" s="94" t="s">
        <v>8</v>
      </c>
      <c r="AS5" s="94" t="s">
        <v>9</v>
      </c>
      <c r="AT5" s="351"/>
    </row>
    <row r="6" spans="1:46" ht="42" customHeight="1" x14ac:dyDescent="0.2">
      <c r="A6" s="46" t="s">
        <v>249</v>
      </c>
      <c r="B6" s="76">
        <f>SUM(C6,G6,K6,O6,S6,W6,AE6,AA6,AI6,AM6,AQ6,AT6)</f>
        <v>441</v>
      </c>
      <c r="C6" s="76">
        <f>SUM(D6,E6)</f>
        <v>155</v>
      </c>
      <c r="D6" s="87">
        <v>108</v>
      </c>
      <c r="E6" s="87">
        <v>47</v>
      </c>
      <c r="F6" s="50"/>
      <c r="G6" s="76">
        <f>SUM(H6,I6)</f>
        <v>150</v>
      </c>
      <c r="H6" s="87">
        <v>73</v>
      </c>
      <c r="I6" s="87">
        <v>77</v>
      </c>
      <c r="J6" s="50"/>
      <c r="K6" s="76">
        <f>SUM(L6,M6)</f>
        <v>67</v>
      </c>
      <c r="L6" s="87">
        <v>29</v>
      </c>
      <c r="M6" s="87">
        <v>38</v>
      </c>
      <c r="N6" s="50"/>
      <c r="O6" s="76">
        <f>SUM(P6,Q6)</f>
        <v>18</v>
      </c>
      <c r="P6" s="87">
        <v>12</v>
      </c>
      <c r="Q6" s="87">
        <v>6</v>
      </c>
      <c r="R6" s="50"/>
      <c r="S6" s="76">
        <f>SUM(T6,U6)</f>
        <v>23</v>
      </c>
      <c r="T6" s="87">
        <v>6</v>
      </c>
      <c r="U6" s="87">
        <v>17</v>
      </c>
      <c r="V6" s="50"/>
      <c r="W6" s="76">
        <f>SUM(X6,Y6)</f>
        <v>1</v>
      </c>
      <c r="X6" s="269" t="s">
        <v>374</v>
      </c>
      <c r="Y6" s="87">
        <v>1</v>
      </c>
      <c r="Z6" s="50"/>
      <c r="AA6" s="76">
        <f>SUM(AB6,AC6)</f>
        <v>1</v>
      </c>
      <c r="AB6" s="87">
        <v>1</v>
      </c>
      <c r="AC6" s="269" t="s">
        <v>374</v>
      </c>
      <c r="AD6" s="50"/>
      <c r="AE6" s="76">
        <f>SUM(AF6,AG6)</f>
        <v>2</v>
      </c>
      <c r="AF6" s="87">
        <v>2</v>
      </c>
      <c r="AG6" s="269" t="s">
        <v>374</v>
      </c>
      <c r="AH6" s="50"/>
      <c r="AI6" s="217" t="s">
        <v>374</v>
      </c>
      <c r="AJ6" s="269" t="s">
        <v>374</v>
      </c>
      <c r="AK6" s="269" t="s">
        <v>374</v>
      </c>
      <c r="AL6" s="50"/>
      <c r="AM6" s="76">
        <f>SUM(AN6,AO6)</f>
        <v>2</v>
      </c>
      <c r="AN6" s="87">
        <v>2</v>
      </c>
      <c r="AO6" s="269" t="s">
        <v>374</v>
      </c>
      <c r="AP6" s="50"/>
      <c r="AQ6" s="76">
        <f>SUM(AR6,AS6)</f>
        <v>5</v>
      </c>
      <c r="AR6" s="87">
        <v>4</v>
      </c>
      <c r="AS6" s="87">
        <v>1</v>
      </c>
      <c r="AT6" s="76">
        <v>17</v>
      </c>
    </row>
    <row r="7" spans="1:46" ht="42" customHeight="1" x14ac:dyDescent="0.2">
      <c r="A7" s="9" t="s">
        <v>250</v>
      </c>
      <c r="B7" s="82">
        <f t="shared" ref="B7:B13" si="0">SUM(C7,G7,K7,O7,S7,W7,AE7,AA7,AI7,AM7,AQ7,AT7)</f>
        <v>228</v>
      </c>
      <c r="C7" s="82">
        <f t="shared" ref="C7:C13" si="1">SUM(D7,E7)</f>
        <v>80</v>
      </c>
      <c r="D7" s="78">
        <v>47</v>
      </c>
      <c r="E7" s="78">
        <v>33</v>
      </c>
      <c r="F7" s="30"/>
      <c r="G7" s="82">
        <f t="shared" ref="G7:G13" si="2">SUM(H7,I7)</f>
        <v>96</v>
      </c>
      <c r="H7" s="78">
        <v>38</v>
      </c>
      <c r="I7" s="78">
        <v>58</v>
      </c>
      <c r="J7" s="30"/>
      <c r="K7" s="82">
        <f t="shared" ref="K7:K13" si="3">SUM(L7,M7)</f>
        <v>17</v>
      </c>
      <c r="L7" s="78">
        <v>10</v>
      </c>
      <c r="M7" s="78">
        <v>7</v>
      </c>
      <c r="N7" s="30"/>
      <c r="O7" s="82">
        <f t="shared" ref="O7:O13" si="4">SUM(P7,Q7)</f>
        <v>7</v>
      </c>
      <c r="P7" s="78">
        <v>5</v>
      </c>
      <c r="Q7" s="78">
        <v>2</v>
      </c>
      <c r="R7" s="30"/>
      <c r="S7" s="82">
        <f t="shared" ref="S7:S13" si="5">SUM(T7,U7)</f>
        <v>7</v>
      </c>
      <c r="T7" s="78">
        <v>4</v>
      </c>
      <c r="U7" s="78">
        <v>3</v>
      </c>
      <c r="V7" s="30"/>
      <c r="W7" s="214" t="s">
        <v>374</v>
      </c>
      <c r="X7" s="215" t="s">
        <v>374</v>
      </c>
      <c r="Y7" s="215" t="s">
        <v>374</v>
      </c>
      <c r="Z7" s="30"/>
      <c r="AA7" s="214" t="s">
        <v>374</v>
      </c>
      <c r="AB7" s="215" t="s">
        <v>374</v>
      </c>
      <c r="AC7" s="215" t="s">
        <v>374</v>
      </c>
      <c r="AD7" s="30"/>
      <c r="AE7" s="82">
        <f t="shared" ref="AE7:AE13" si="6">SUM(AF7,AG7)</f>
        <v>1</v>
      </c>
      <c r="AF7" s="78">
        <v>1</v>
      </c>
      <c r="AG7" s="215" t="s">
        <v>374</v>
      </c>
      <c r="AH7" s="30"/>
      <c r="AI7" s="82">
        <f t="shared" ref="AI7" si="7">SUM(AJ7,AK7)</f>
        <v>1</v>
      </c>
      <c r="AJ7" s="78">
        <v>1</v>
      </c>
      <c r="AK7" s="215" t="s">
        <v>374</v>
      </c>
      <c r="AL7" s="30"/>
      <c r="AM7" s="214" t="s">
        <v>374</v>
      </c>
      <c r="AN7" s="215" t="s">
        <v>374</v>
      </c>
      <c r="AO7" s="215" t="s">
        <v>374</v>
      </c>
      <c r="AP7" s="30"/>
      <c r="AQ7" s="82">
        <f t="shared" ref="AQ7:AQ13" si="8">SUM(AR7,AS7)</f>
        <v>5</v>
      </c>
      <c r="AR7" s="78">
        <v>1</v>
      </c>
      <c r="AS7" s="78">
        <v>4</v>
      </c>
      <c r="AT7" s="82">
        <v>14</v>
      </c>
    </row>
    <row r="8" spans="1:46" ht="31.5" customHeight="1" x14ac:dyDescent="0.2">
      <c r="A8" s="9" t="s">
        <v>251</v>
      </c>
      <c r="B8" s="82">
        <f t="shared" si="0"/>
        <v>131</v>
      </c>
      <c r="C8" s="82">
        <f t="shared" si="1"/>
        <v>49</v>
      </c>
      <c r="D8" s="78">
        <v>29</v>
      </c>
      <c r="E8" s="78">
        <v>20</v>
      </c>
      <c r="F8" s="30"/>
      <c r="G8" s="82">
        <f t="shared" si="2"/>
        <v>33</v>
      </c>
      <c r="H8" s="78">
        <v>15</v>
      </c>
      <c r="I8" s="78">
        <v>18</v>
      </c>
      <c r="J8" s="30"/>
      <c r="K8" s="82">
        <f t="shared" si="3"/>
        <v>14</v>
      </c>
      <c r="L8" s="78">
        <v>10</v>
      </c>
      <c r="M8" s="78">
        <v>4</v>
      </c>
      <c r="N8" s="30"/>
      <c r="O8" s="82">
        <f t="shared" si="4"/>
        <v>6</v>
      </c>
      <c r="P8" s="78">
        <v>5</v>
      </c>
      <c r="Q8" s="78">
        <v>1</v>
      </c>
      <c r="R8" s="30"/>
      <c r="S8" s="82">
        <f t="shared" si="5"/>
        <v>3</v>
      </c>
      <c r="T8" s="78">
        <v>2</v>
      </c>
      <c r="U8" s="215">
        <v>1</v>
      </c>
      <c r="V8" s="30"/>
      <c r="W8" s="82">
        <f t="shared" ref="W8:W11" si="9">SUM(X8,Y8)</f>
        <v>2</v>
      </c>
      <c r="X8" s="78">
        <v>2</v>
      </c>
      <c r="Y8" s="215" t="s">
        <v>374</v>
      </c>
      <c r="Z8" s="30"/>
      <c r="AA8" s="82">
        <f t="shared" ref="AA8:AA13" si="10">SUM(AB8,AC8)</f>
        <v>3</v>
      </c>
      <c r="AB8" s="78">
        <v>2</v>
      </c>
      <c r="AC8" s="78">
        <v>1</v>
      </c>
      <c r="AD8" s="30"/>
      <c r="AE8" s="214" t="s">
        <v>374</v>
      </c>
      <c r="AF8" s="215" t="s">
        <v>374</v>
      </c>
      <c r="AG8" s="215" t="s">
        <v>374</v>
      </c>
      <c r="AH8" s="30"/>
      <c r="AI8" s="82">
        <f t="shared" ref="AI8:AI12" si="11">SUM(AJ8,AK8)</f>
        <v>1</v>
      </c>
      <c r="AJ8" s="78">
        <v>1</v>
      </c>
      <c r="AK8" s="215" t="s">
        <v>374</v>
      </c>
      <c r="AL8" s="30"/>
      <c r="AM8" s="214" t="s">
        <v>374</v>
      </c>
      <c r="AN8" s="215" t="s">
        <v>374</v>
      </c>
      <c r="AO8" s="215" t="s">
        <v>374</v>
      </c>
      <c r="AP8" s="30"/>
      <c r="AQ8" s="82">
        <f t="shared" si="8"/>
        <v>1</v>
      </c>
      <c r="AR8" s="215" t="s">
        <v>374</v>
      </c>
      <c r="AS8" s="78">
        <v>1</v>
      </c>
      <c r="AT8" s="82">
        <v>19</v>
      </c>
    </row>
    <row r="9" spans="1:46" ht="31.5" customHeight="1" x14ac:dyDescent="0.2">
      <c r="A9" s="9" t="s">
        <v>252</v>
      </c>
      <c r="B9" s="82">
        <f t="shared" si="0"/>
        <v>409</v>
      </c>
      <c r="C9" s="82">
        <f t="shared" si="1"/>
        <v>151</v>
      </c>
      <c r="D9" s="78">
        <v>91</v>
      </c>
      <c r="E9" s="78">
        <v>60</v>
      </c>
      <c r="F9" s="30"/>
      <c r="G9" s="82">
        <f t="shared" si="2"/>
        <v>130</v>
      </c>
      <c r="H9" s="78">
        <v>56</v>
      </c>
      <c r="I9" s="78">
        <v>74</v>
      </c>
      <c r="J9" s="30"/>
      <c r="K9" s="82">
        <f t="shared" si="3"/>
        <v>72</v>
      </c>
      <c r="L9" s="78">
        <v>29</v>
      </c>
      <c r="M9" s="78">
        <v>43</v>
      </c>
      <c r="N9" s="30"/>
      <c r="O9" s="82">
        <f t="shared" si="4"/>
        <v>10</v>
      </c>
      <c r="P9" s="78">
        <v>7</v>
      </c>
      <c r="Q9" s="78">
        <v>3</v>
      </c>
      <c r="R9" s="30"/>
      <c r="S9" s="82">
        <f t="shared" si="5"/>
        <v>16</v>
      </c>
      <c r="T9" s="78">
        <v>6</v>
      </c>
      <c r="U9" s="78">
        <v>10</v>
      </c>
      <c r="V9" s="30"/>
      <c r="W9" s="82">
        <f t="shared" si="9"/>
        <v>1</v>
      </c>
      <c r="X9" s="78">
        <v>1</v>
      </c>
      <c r="Y9" s="215" t="s">
        <v>374</v>
      </c>
      <c r="Z9" s="30"/>
      <c r="AA9" s="82">
        <f t="shared" si="10"/>
        <v>3</v>
      </c>
      <c r="AB9" s="78">
        <v>3</v>
      </c>
      <c r="AC9" s="215" t="s">
        <v>374</v>
      </c>
      <c r="AD9" s="30"/>
      <c r="AE9" s="82">
        <f t="shared" si="6"/>
        <v>1</v>
      </c>
      <c r="AF9" s="78">
        <v>1</v>
      </c>
      <c r="AG9" s="215" t="s">
        <v>374</v>
      </c>
      <c r="AH9" s="30"/>
      <c r="AI9" s="82">
        <f t="shared" si="11"/>
        <v>1</v>
      </c>
      <c r="AJ9" s="78">
        <v>1</v>
      </c>
      <c r="AK9" s="215" t="s">
        <v>374</v>
      </c>
      <c r="AL9" s="30"/>
      <c r="AM9" s="82">
        <f t="shared" ref="AM9:AM13" si="12">SUM(AN9,AO9)</f>
        <v>2</v>
      </c>
      <c r="AN9" s="78">
        <v>1</v>
      </c>
      <c r="AO9" s="215">
        <v>1</v>
      </c>
      <c r="AP9" s="30"/>
      <c r="AQ9" s="82">
        <f t="shared" si="8"/>
        <v>5</v>
      </c>
      <c r="AR9" s="78">
        <v>1</v>
      </c>
      <c r="AS9" s="78">
        <v>4</v>
      </c>
      <c r="AT9" s="82">
        <v>17</v>
      </c>
    </row>
    <row r="10" spans="1:46" ht="31.5" customHeight="1" x14ac:dyDescent="0.2">
      <c r="A10" s="9" t="s">
        <v>253</v>
      </c>
      <c r="B10" s="82">
        <f t="shared" si="0"/>
        <v>177</v>
      </c>
      <c r="C10" s="82">
        <f t="shared" si="1"/>
        <v>62</v>
      </c>
      <c r="D10" s="78">
        <v>41</v>
      </c>
      <c r="E10" s="78">
        <v>21</v>
      </c>
      <c r="F10" s="30"/>
      <c r="G10" s="82">
        <f t="shared" si="2"/>
        <v>49</v>
      </c>
      <c r="H10" s="78">
        <v>22</v>
      </c>
      <c r="I10" s="78">
        <v>27</v>
      </c>
      <c r="J10" s="30"/>
      <c r="K10" s="82">
        <f t="shared" si="3"/>
        <v>23</v>
      </c>
      <c r="L10" s="78">
        <v>14</v>
      </c>
      <c r="M10" s="78">
        <v>9</v>
      </c>
      <c r="N10" s="30"/>
      <c r="O10" s="82">
        <f t="shared" si="4"/>
        <v>10</v>
      </c>
      <c r="P10" s="78">
        <v>8</v>
      </c>
      <c r="Q10" s="78">
        <v>2</v>
      </c>
      <c r="R10" s="30"/>
      <c r="S10" s="82">
        <f t="shared" si="5"/>
        <v>12</v>
      </c>
      <c r="T10" s="78">
        <v>6</v>
      </c>
      <c r="U10" s="78">
        <v>6</v>
      </c>
      <c r="V10" s="30"/>
      <c r="W10" s="82">
        <f t="shared" si="9"/>
        <v>2</v>
      </c>
      <c r="X10" s="78">
        <v>1</v>
      </c>
      <c r="Y10" s="78">
        <v>1</v>
      </c>
      <c r="Z10" s="30"/>
      <c r="AA10" s="82">
        <f t="shared" si="10"/>
        <v>1</v>
      </c>
      <c r="AB10" s="78">
        <v>1</v>
      </c>
      <c r="AC10" s="215" t="s">
        <v>374</v>
      </c>
      <c r="AD10" s="30"/>
      <c r="AE10" s="214" t="s">
        <v>374</v>
      </c>
      <c r="AF10" s="215" t="s">
        <v>374</v>
      </c>
      <c r="AG10" s="215" t="s">
        <v>374</v>
      </c>
      <c r="AH10" s="30"/>
      <c r="AI10" s="82">
        <f t="shared" si="11"/>
        <v>2</v>
      </c>
      <c r="AJ10" s="78">
        <v>2</v>
      </c>
      <c r="AK10" s="215" t="s">
        <v>374</v>
      </c>
      <c r="AL10" s="30"/>
      <c r="AM10" s="82">
        <f t="shared" si="12"/>
        <v>1</v>
      </c>
      <c r="AN10" s="215" t="s">
        <v>374</v>
      </c>
      <c r="AO10" s="78">
        <v>1</v>
      </c>
      <c r="AP10" s="30"/>
      <c r="AQ10" s="82">
        <f t="shared" si="8"/>
        <v>2</v>
      </c>
      <c r="AR10" s="215" t="s">
        <v>374</v>
      </c>
      <c r="AS10" s="78">
        <v>2</v>
      </c>
      <c r="AT10" s="82">
        <v>13</v>
      </c>
    </row>
    <row r="11" spans="1:46" ht="31.5" customHeight="1" x14ac:dyDescent="0.2">
      <c r="A11" s="9" t="s">
        <v>254</v>
      </c>
      <c r="B11" s="82">
        <f t="shared" si="0"/>
        <v>104</v>
      </c>
      <c r="C11" s="82">
        <f t="shared" si="1"/>
        <v>50</v>
      </c>
      <c r="D11" s="78">
        <v>23</v>
      </c>
      <c r="E11" s="78">
        <v>27</v>
      </c>
      <c r="F11" s="30"/>
      <c r="G11" s="82">
        <f t="shared" si="2"/>
        <v>19</v>
      </c>
      <c r="H11" s="78">
        <v>12</v>
      </c>
      <c r="I11" s="78">
        <v>7</v>
      </c>
      <c r="J11" s="30"/>
      <c r="K11" s="82">
        <f t="shared" si="3"/>
        <v>7</v>
      </c>
      <c r="L11" s="78">
        <v>6</v>
      </c>
      <c r="M11" s="78">
        <v>1</v>
      </c>
      <c r="N11" s="30"/>
      <c r="O11" s="82">
        <f t="shared" si="4"/>
        <v>11</v>
      </c>
      <c r="P11" s="78">
        <v>5</v>
      </c>
      <c r="Q11" s="78">
        <v>6</v>
      </c>
      <c r="R11" s="30"/>
      <c r="S11" s="82">
        <f t="shared" si="5"/>
        <v>2</v>
      </c>
      <c r="T11" s="78">
        <v>2</v>
      </c>
      <c r="U11" s="215" t="s">
        <v>374</v>
      </c>
      <c r="V11" s="30"/>
      <c r="W11" s="82">
        <f t="shared" si="9"/>
        <v>2</v>
      </c>
      <c r="X11" s="78">
        <v>1</v>
      </c>
      <c r="Y11" s="78">
        <v>1</v>
      </c>
      <c r="Z11" s="30"/>
      <c r="AA11" s="214" t="s">
        <v>374</v>
      </c>
      <c r="AB11" s="215" t="s">
        <v>374</v>
      </c>
      <c r="AC11" s="215" t="s">
        <v>374</v>
      </c>
      <c r="AD11" s="30"/>
      <c r="AE11" s="214" t="s">
        <v>374</v>
      </c>
      <c r="AF11" s="215" t="s">
        <v>374</v>
      </c>
      <c r="AG11" s="215" t="s">
        <v>374</v>
      </c>
      <c r="AH11" s="30"/>
      <c r="AI11" s="82">
        <f t="shared" si="11"/>
        <v>1</v>
      </c>
      <c r="AJ11" s="78">
        <v>1</v>
      </c>
      <c r="AK11" s="215" t="s">
        <v>374</v>
      </c>
      <c r="AL11" s="30"/>
      <c r="AM11" s="82">
        <f t="shared" si="12"/>
        <v>5</v>
      </c>
      <c r="AN11" s="78">
        <v>2</v>
      </c>
      <c r="AO11" s="78">
        <v>3</v>
      </c>
      <c r="AP11" s="30"/>
      <c r="AQ11" s="214" t="s">
        <v>374</v>
      </c>
      <c r="AR11" s="215" t="s">
        <v>374</v>
      </c>
      <c r="AS11" s="215" t="s">
        <v>374</v>
      </c>
      <c r="AT11" s="82">
        <v>7</v>
      </c>
    </row>
    <row r="12" spans="1:46" ht="31.5" customHeight="1" x14ac:dyDescent="0.2">
      <c r="A12" s="9" t="s">
        <v>255</v>
      </c>
      <c r="B12" s="82">
        <f t="shared" si="0"/>
        <v>235</v>
      </c>
      <c r="C12" s="82">
        <f t="shared" si="1"/>
        <v>57</v>
      </c>
      <c r="D12" s="78">
        <v>41</v>
      </c>
      <c r="E12" s="78">
        <v>16</v>
      </c>
      <c r="F12" s="30"/>
      <c r="G12" s="82">
        <f t="shared" si="2"/>
        <v>74</v>
      </c>
      <c r="H12" s="78">
        <v>38</v>
      </c>
      <c r="I12" s="78">
        <v>36</v>
      </c>
      <c r="J12" s="30"/>
      <c r="K12" s="82">
        <f t="shared" si="3"/>
        <v>61</v>
      </c>
      <c r="L12" s="78">
        <v>32</v>
      </c>
      <c r="M12" s="78">
        <v>29</v>
      </c>
      <c r="N12" s="30"/>
      <c r="O12" s="82">
        <f t="shared" si="4"/>
        <v>7</v>
      </c>
      <c r="P12" s="78">
        <v>6</v>
      </c>
      <c r="Q12" s="78">
        <v>1</v>
      </c>
      <c r="R12" s="30"/>
      <c r="S12" s="82">
        <f t="shared" si="5"/>
        <v>16</v>
      </c>
      <c r="T12" s="78">
        <v>5</v>
      </c>
      <c r="U12" s="78">
        <v>11</v>
      </c>
      <c r="V12" s="30"/>
      <c r="W12" s="214" t="s">
        <v>374</v>
      </c>
      <c r="X12" s="215" t="s">
        <v>374</v>
      </c>
      <c r="Y12" s="215" t="s">
        <v>374</v>
      </c>
      <c r="Z12" s="30"/>
      <c r="AA12" s="82">
        <f t="shared" si="10"/>
        <v>1</v>
      </c>
      <c r="AB12" s="78">
        <v>1</v>
      </c>
      <c r="AC12" s="215" t="s">
        <v>374</v>
      </c>
      <c r="AD12" s="30"/>
      <c r="AE12" s="214" t="s">
        <v>374</v>
      </c>
      <c r="AF12" s="215" t="s">
        <v>374</v>
      </c>
      <c r="AG12" s="215" t="s">
        <v>374</v>
      </c>
      <c r="AH12" s="30"/>
      <c r="AI12" s="82">
        <f t="shared" si="11"/>
        <v>1</v>
      </c>
      <c r="AJ12" s="78">
        <v>1</v>
      </c>
      <c r="AK12" s="215" t="s">
        <v>374</v>
      </c>
      <c r="AL12" s="30"/>
      <c r="AM12" s="214" t="s">
        <v>374</v>
      </c>
      <c r="AN12" s="215" t="s">
        <v>374</v>
      </c>
      <c r="AO12" s="215" t="s">
        <v>374</v>
      </c>
      <c r="AP12" s="30"/>
      <c r="AQ12" s="82">
        <f t="shared" si="8"/>
        <v>5</v>
      </c>
      <c r="AR12" s="78">
        <v>3</v>
      </c>
      <c r="AS12" s="78">
        <v>2</v>
      </c>
      <c r="AT12" s="82">
        <v>13</v>
      </c>
    </row>
    <row r="13" spans="1:46" ht="31.5" customHeight="1" thickBot="1" x14ac:dyDescent="0.25">
      <c r="A13" s="14" t="s">
        <v>256</v>
      </c>
      <c r="B13" s="83">
        <f t="shared" si="0"/>
        <v>173</v>
      </c>
      <c r="C13" s="83">
        <f t="shared" si="1"/>
        <v>45</v>
      </c>
      <c r="D13" s="80">
        <v>36</v>
      </c>
      <c r="E13" s="80">
        <v>9</v>
      </c>
      <c r="F13" s="52"/>
      <c r="G13" s="83">
        <f t="shared" si="2"/>
        <v>44</v>
      </c>
      <c r="H13" s="80">
        <v>31</v>
      </c>
      <c r="I13" s="80">
        <v>13</v>
      </c>
      <c r="J13" s="52"/>
      <c r="K13" s="83">
        <f t="shared" si="3"/>
        <v>31</v>
      </c>
      <c r="L13" s="80">
        <v>22</v>
      </c>
      <c r="M13" s="80">
        <v>9</v>
      </c>
      <c r="N13" s="52"/>
      <c r="O13" s="83">
        <f t="shared" si="4"/>
        <v>11</v>
      </c>
      <c r="P13" s="80">
        <v>11</v>
      </c>
      <c r="Q13" s="216" t="s">
        <v>374</v>
      </c>
      <c r="R13" s="52"/>
      <c r="S13" s="83">
        <f t="shared" si="5"/>
        <v>24</v>
      </c>
      <c r="T13" s="80">
        <v>18</v>
      </c>
      <c r="U13" s="80">
        <v>6</v>
      </c>
      <c r="V13" s="52"/>
      <c r="W13" s="83" t="s">
        <v>374</v>
      </c>
      <c r="X13" s="80" t="s">
        <v>374</v>
      </c>
      <c r="Y13" s="80" t="s">
        <v>374</v>
      </c>
      <c r="Z13" s="52"/>
      <c r="AA13" s="83">
        <f t="shared" si="10"/>
        <v>1</v>
      </c>
      <c r="AB13" s="80">
        <v>1</v>
      </c>
      <c r="AC13" s="216" t="s">
        <v>374</v>
      </c>
      <c r="AD13" s="52"/>
      <c r="AE13" s="83">
        <f t="shared" si="6"/>
        <v>1</v>
      </c>
      <c r="AF13" s="80">
        <v>1</v>
      </c>
      <c r="AG13" s="216" t="s">
        <v>374</v>
      </c>
      <c r="AH13" s="52"/>
      <c r="AI13" s="83" t="s">
        <v>374</v>
      </c>
      <c r="AJ13" s="80" t="s">
        <v>374</v>
      </c>
      <c r="AK13" s="80" t="s">
        <v>374</v>
      </c>
      <c r="AL13" s="52"/>
      <c r="AM13" s="83">
        <f t="shared" si="12"/>
        <v>1</v>
      </c>
      <c r="AN13" s="80">
        <v>1</v>
      </c>
      <c r="AO13" s="216" t="s">
        <v>374</v>
      </c>
      <c r="AP13" s="52"/>
      <c r="AQ13" s="83">
        <f t="shared" si="8"/>
        <v>5</v>
      </c>
      <c r="AR13" s="80">
        <v>3</v>
      </c>
      <c r="AS13" s="80">
        <v>2</v>
      </c>
      <c r="AT13" s="83">
        <v>10</v>
      </c>
    </row>
    <row r="18" spans="1:46" ht="17.25" thickBot="1" x14ac:dyDescent="0.25">
      <c r="G18" s="3"/>
    </row>
    <row r="19" spans="1:46" ht="21" customHeight="1" x14ac:dyDescent="0.2">
      <c r="A19" s="350" t="s">
        <v>242</v>
      </c>
      <c r="B19" s="350" t="s">
        <v>1</v>
      </c>
      <c r="C19" s="358" t="s">
        <v>170</v>
      </c>
      <c r="D19" s="358"/>
      <c r="E19" s="358"/>
      <c r="F19" s="358"/>
      <c r="G19" s="358"/>
      <c r="H19" s="358"/>
      <c r="I19" s="358"/>
      <c r="J19" s="358"/>
      <c r="K19" s="358"/>
      <c r="L19" s="358"/>
      <c r="M19" s="358"/>
      <c r="N19" s="358"/>
      <c r="O19" s="358"/>
      <c r="P19" s="358"/>
      <c r="Q19" s="358"/>
      <c r="R19" s="358"/>
      <c r="S19" s="358"/>
      <c r="T19" s="358"/>
      <c r="U19" s="358"/>
      <c r="V19" s="358"/>
      <c r="W19" s="358"/>
      <c r="X19" s="358"/>
      <c r="Y19" s="358"/>
      <c r="Z19" s="358"/>
      <c r="AA19" s="358"/>
      <c r="AB19" s="358"/>
      <c r="AC19" s="358"/>
      <c r="AD19" s="358"/>
      <c r="AE19" s="358"/>
      <c r="AF19" s="358"/>
      <c r="AG19" s="358"/>
      <c r="AH19" s="358"/>
      <c r="AI19" s="358"/>
      <c r="AJ19" s="358"/>
      <c r="AK19" s="358"/>
      <c r="AL19" s="358"/>
      <c r="AM19" s="358"/>
      <c r="AN19" s="358"/>
      <c r="AO19" s="358"/>
      <c r="AP19" s="358"/>
      <c r="AQ19" s="358"/>
      <c r="AR19" s="358"/>
      <c r="AS19" s="358"/>
      <c r="AT19" s="358"/>
    </row>
    <row r="20" spans="1:46" ht="21" customHeight="1" x14ac:dyDescent="0.2">
      <c r="A20" s="355"/>
      <c r="B20" s="355"/>
      <c r="C20" s="357" t="s">
        <v>171</v>
      </c>
      <c r="D20" s="357"/>
      <c r="E20" s="357"/>
      <c r="F20" s="29"/>
      <c r="G20" s="357" t="s">
        <v>245</v>
      </c>
      <c r="H20" s="357"/>
      <c r="I20" s="357"/>
      <c r="J20" s="29"/>
      <c r="K20" s="357" t="s">
        <v>172</v>
      </c>
      <c r="L20" s="357"/>
      <c r="M20" s="357"/>
      <c r="N20" s="29"/>
      <c r="O20" s="357" t="s">
        <v>173</v>
      </c>
      <c r="P20" s="357"/>
      <c r="Q20" s="357"/>
      <c r="R20" s="29"/>
      <c r="S20" s="357" t="s">
        <v>297</v>
      </c>
      <c r="T20" s="357"/>
      <c r="U20" s="357"/>
      <c r="V20" s="29"/>
      <c r="W20" s="357" t="s">
        <v>174</v>
      </c>
      <c r="X20" s="357"/>
      <c r="Y20" s="357"/>
      <c r="Z20" s="29"/>
      <c r="AA20" s="357" t="s">
        <v>246</v>
      </c>
      <c r="AB20" s="357"/>
      <c r="AC20" s="357"/>
      <c r="AD20" s="29"/>
      <c r="AE20" s="357" t="s">
        <v>247</v>
      </c>
      <c r="AF20" s="357"/>
      <c r="AG20" s="357"/>
      <c r="AH20" s="29"/>
      <c r="AI20" s="357" t="s">
        <v>248</v>
      </c>
      <c r="AJ20" s="357"/>
      <c r="AK20" s="357"/>
      <c r="AL20" s="29"/>
      <c r="AM20" s="357" t="s">
        <v>175</v>
      </c>
      <c r="AN20" s="357"/>
      <c r="AO20" s="357"/>
      <c r="AP20" s="29"/>
      <c r="AQ20" s="357" t="s">
        <v>149</v>
      </c>
      <c r="AR20" s="357"/>
      <c r="AS20" s="357"/>
      <c r="AT20" s="367" t="s">
        <v>347</v>
      </c>
    </row>
    <row r="21" spans="1:46" ht="21" customHeight="1" thickBot="1" x14ac:dyDescent="0.25">
      <c r="A21" s="351"/>
      <c r="B21" s="351"/>
      <c r="C21" s="164" t="s">
        <v>1</v>
      </c>
      <c r="D21" s="164" t="s">
        <v>8</v>
      </c>
      <c r="E21" s="164" t="s">
        <v>9</v>
      </c>
      <c r="F21" s="40"/>
      <c r="G21" s="164" t="s">
        <v>1</v>
      </c>
      <c r="H21" s="164" t="s">
        <v>8</v>
      </c>
      <c r="I21" s="164" t="s">
        <v>9</v>
      </c>
      <c r="J21" s="40"/>
      <c r="K21" s="164" t="s">
        <v>1</v>
      </c>
      <c r="L21" s="164" t="s">
        <v>8</v>
      </c>
      <c r="M21" s="164" t="s">
        <v>9</v>
      </c>
      <c r="N21" s="40"/>
      <c r="O21" s="164" t="s">
        <v>1</v>
      </c>
      <c r="P21" s="164" t="s">
        <v>8</v>
      </c>
      <c r="Q21" s="164" t="s">
        <v>9</v>
      </c>
      <c r="R21" s="40"/>
      <c r="S21" s="164" t="s">
        <v>1</v>
      </c>
      <c r="T21" s="164" t="s">
        <v>8</v>
      </c>
      <c r="U21" s="164" t="s">
        <v>9</v>
      </c>
      <c r="V21" s="40"/>
      <c r="W21" s="164" t="s">
        <v>1</v>
      </c>
      <c r="X21" s="164" t="s">
        <v>8</v>
      </c>
      <c r="Y21" s="164" t="s">
        <v>9</v>
      </c>
      <c r="Z21" s="40"/>
      <c r="AA21" s="164" t="s">
        <v>1</v>
      </c>
      <c r="AB21" s="164" t="s">
        <v>8</v>
      </c>
      <c r="AC21" s="164" t="s">
        <v>9</v>
      </c>
      <c r="AD21" s="40"/>
      <c r="AE21" s="164" t="s">
        <v>1</v>
      </c>
      <c r="AF21" s="164" t="s">
        <v>8</v>
      </c>
      <c r="AG21" s="164" t="s">
        <v>9</v>
      </c>
      <c r="AH21" s="40"/>
      <c r="AI21" s="164" t="s">
        <v>1</v>
      </c>
      <c r="AJ21" s="164" t="s">
        <v>8</v>
      </c>
      <c r="AK21" s="164" t="s">
        <v>9</v>
      </c>
      <c r="AL21" s="40"/>
      <c r="AM21" s="164" t="s">
        <v>1</v>
      </c>
      <c r="AN21" s="164" t="s">
        <v>8</v>
      </c>
      <c r="AO21" s="164" t="s">
        <v>9</v>
      </c>
      <c r="AP21" s="40"/>
      <c r="AQ21" s="164" t="s">
        <v>1</v>
      </c>
      <c r="AR21" s="164" t="s">
        <v>8</v>
      </c>
      <c r="AS21" s="164" t="s">
        <v>9</v>
      </c>
      <c r="AT21" s="351"/>
    </row>
    <row r="22" spans="1:46" ht="45.75" customHeight="1" x14ac:dyDescent="0.2">
      <c r="A22" s="46" t="s">
        <v>249</v>
      </c>
      <c r="B22" s="202">
        <f>SUM(C22,G22,K22,O22,S22,W22,AE22,AA22,AI22,AM22,AQ22,AT22)</f>
        <v>1</v>
      </c>
      <c r="C22" s="208">
        <f>SUM(D22,E22)</f>
        <v>0.35147392290249435</v>
      </c>
      <c r="D22" s="238">
        <f>D6/$B6</f>
        <v>0.24489795918367346</v>
      </c>
      <c r="E22" s="238">
        <f>E6/$B6</f>
        <v>0.10657596371882086</v>
      </c>
      <c r="F22" s="50"/>
      <c r="G22" s="202">
        <f>SUM(H22,I22)</f>
        <v>0.3401360544217687</v>
      </c>
      <c r="H22" s="238">
        <f>H6/$B6</f>
        <v>0.1655328798185941</v>
      </c>
      <c r="I22" s="238">
        <f>I6/$B6</f>
        <v>0.17460317460317459</v>
      </c>
      <c r="J22" s="50"/>
      <c r="K22" s="202">
        <f>SUM(L22,M22)</f>
        <v>0.15192743764172334</v>
      </c>
      <c r="L22" s="238">
        <f>L6/$B6</f>
        <v>6.5759637188208611E-2</v>
      </c>
      <c r="M22" s="238">
        <f>M6/$B6</f>
        <v>8.6167800453514742E-2</v>
      </c>
      <c r="N22" s="50"/>
      <c r="O22" s="202">
        <f>SUM(P22,Q22)</f>
        <v>4.0816326530612242E-2</v>
      </c>
      <c r="P22" s="238">
        <f>P6/$B6</f>
        <v>2.7210884353741496E-2</v>
      </c>
      <c r="Q22" s="238">
        <f>Q6/$B6</f>
        <v>1.3605442176870748E-2</v>
      </c>
      <c r="R22" s="50"/>
      <c r="S22" s="202">
        <f>SUM(T22,U22)</f>
        <v>5.2154195011337869E-2</v>
      </c>
      <c r="T22" s="238">
        <f>T6/$B6</f>
        <v>1.3605442176870748E-2</v>
      </c>
      <c r="U22" s="238">
        <f>U6/$B6</f>
        <v>3.8548752834467119E-2</v>
      </c>
      <c r="V22" s="50"/>
      <c r="W22" s="202">
        <f>SUM(X22,Y22)</f>
        <v>2.2675736961451248E-3</v>
      </c>
      <c r="X22" s="269" t="s">
        <v>374</v>
      </c>
      <c r="Y22" s="238">
        <f>Y6/$B6</f>
        <v>2.2675736961451248E-3</v>
      </c>
      <c r="Z22" s="50"/>
      <c r="AA22" s="202">
        <f>SUM(AB22,AC22)</f>
        <v>2.2675736961451248E-3</v>
      </c>
      <c r="AB22" s="238">
        <f>AB6/$B6</f>
        <v>2.2675736961451248E-3</v>
      </c>
      <c r="AC22" s="269" t="s">
        <v>374</v>
      </c>
      <c r="AD22" s="50"/>
      <c r="AE22" s="202">
        <f>SUM(AF22,AG22)</f>
        <v>4.5351473922902496E-3</v>
      </c>
      <c r="AF22" s="238">
        <f>AF6/$B6</f>
        <v>4.5351473922902496E-3</v>
      </c>
      <c r="AG22" s="269" t="s">
        <v>374</v>
      </c>
      <c r="AH22" s="50"/>
      <c r="AI22" s="217" t="s">
        <v>374</v>
      </c>
      <c r="AJ22" s="269" t="s">
        <v>374</v>
      </c>
      <c r="AK22" s="269" t="s">
        <v>374</v>
      </c>
      <c r="AL22" s="50"/>
      <c r="AM22" s="202">
        <f>SUM(AN22,AO22)</f>
        <v>4.5351473922902496E-3</v>
      </c>
      <c r="AN22" s="238">
        <f>AN6/$B6</f>
        <v>4.5351473922902496E-3</v>
      </c>
      <c r="AO22" s="269" t="s">
        <v>374</v>
      </c>
      <c r="AP22" s="50"/>
      <c r="AQ22" s="202">
        <f>SUM(AR22,AS22)</f>
        <v>1.1337868480725623E-2</v>
      </c>
      <c r="AR22" s="238">
        <f>AR6/$B6</f>
        <v>9.0702947845804991E-3</v>
      </c>
      <c r="AS22" s="238">
        <f t="shared" ref="AS22:AT22" si="13">AS6/$B6</f>
        <v>2.2675736961451248E-3</v>
      </c>
      <c r="AT22" s="202">
        <f t="shared" si="13"/>
        <v>3.8548752834467119E-2</v>
      </c>
    </row>
    <row r="23" spans="1:46" ht="45.75" customHeight="1" x14ac:dyDescent="0.2">
      <c r="A23" s="9" t="s">
        <v>250</v>
      </c>
      <c r="B23" s="176">
        <f t="shared" ref="B23:B29" si="14">SUM(C23,G23,K23,O23,S23,W23,AE23,AA23,AI23,AM23,AQ23,AT23)</f>
        <v>0.99999999999999989</v>
      </c>
      <c r="C23" s="176">
        <f t="shared" ref="C23:C29" si="15">SUM(D23,E23)</f>
        <v>0.35087719298245612</v>
      </c>
      <c r="D23" s="172">
        <f t="shared" ref="D23:E29" si="16">D7/$B7</f>
        <v>0.20614035087719298</v>
      </c>
      <c r="E23" s="172">
        <f t="shared" si="16"/>
        <v>0.14473684210526316</v>
      </c>
      <c r="F23" s="30"/>
      <c r="G23" s="209">
        <f t="shared" ref="G23:G29" si="17">SUM(H23,I23)</f>
        <v>0.42105263157894735</v>
      </c>
      <c r="H23" s="172">
        <f t="shared" ref="H23:I23" si="18">H7/$B7</f>
        <v>0.16666666666666666</v>
      </c>
      <c r="I23" s="172">
        <f t="shared" si="18"/>
        <v>0.25438596491228072</v>
      </c>
      <c r="J23" s="30"/>
      <c r="K23" s="176">
        <f t="shared" ref="K23:K29" si="19">SUM(L23,M23)</f>
        <v>7.4561403508771926E-2</v>
      </c>
      <c r="L23" s="172">
        <f t="shared" ref="L23:M23" si="20">L7/$B7</f>
        <v>4.3859649122807015E-2</v>
      </c>
      <c r="M23" s="172">
        <f t="shared" si="20"/>
        <v>3.0701754385964911E-2</v>
      </c>
      <c r="N23" s="30"/>
      <c r="O23" s="176">
        <f t="shared" ref="O23:O29" si="21">SUM(P23,Q23)</f>
        <v>3.0701754385964911E-2</v>
      </c>
      <c r="P23" s="172">
        <f t="shared" ref="P23:Q23" si="22">P7/$B7</f>
        <v>2.1929824561403508E-2</v>
      </c>
      <c r="Q23" s="172">
        <f t="shared" si="22"/>
        <v>8.771929824561403E-3</v>
      </c>
      <c r="R23" s="30"/>
      <c r="S23" s="176">
        <f t="shared" ref="S23:S26" si="23">SUM(T23,U23)</f>
        <v>3.0701754385964911E-2</v>
      </c>
      <c r="T23" s="172">
        <f t="shared" ref="T23:U23" si="24">T7/$B7</f>
        <v>1.7543859649122806E-2</v>
      </c>
      <c r="U23" s="172">
        <f t="shared" si="24"/>
        <v>1.3157894736842105E-2</v>
      </c>
      <c r="V23" s="30"/>
      <c r="W23" s="214" t="s">
        <v>374</v>
      </c>
      <c r="X23" s="215" t="s">
        <v>374</v>
      </c>
      <c r="Y23" s="215" t="s">
        <v>374</v>
      </c>
      <c r="Z23" s="30"/>
      <c r="AA23" s="214" t="s">
        <v>374</v>
      </c>
      <c r="AB23" s="215" t="s">
        <v>374</v>
      </c>
      <c r="AC23" s="215" t="s">
        <v>374</v>
      </c>
      <c r="AD23" s="30"/>
      <c r="AE23" s="176">
        <f t="shared" ref="AE23" si="25">SUM(AF23,AG23)</f>
        <v>4.3859649122807015E-3</v>
      </c>
      <c r="AF23" s="172">
        <f t="shared" ref="AF23" si="26">AF7/$B7</f>
        <v>4.3859649122807015E-3</v>
      </c>
      <c r="AG23" s="215" t="s">
        <v>374</v>
      </c>
      <c r="AH23" s="30"/>
      <c r="AI23" s="176">
        <f t="shared" ref="AI23" si="27">SUM(AJ23,AK23)</f>
        <v>4.3859649122807015E-3</v>
      </c>
      <c r="AJ23" s="172">
        <f t="shared" ref="AJ23:AJ28" si="28">AJ7/$B7</f>
        <v>4.3859649122807015E-3</v>
      </c>
      <c r="AK23" s="215" t="s">
        <v>374</v>
      </c>
      <c r="AL23" s="30"/>
      <c r="AM23" s="214" t="s">
        <v>374</v>
      </c>
      <c r="AN23" s="215" t="s">
        <v>374</v>
      </c>
      <c r="AO23" s="215" t="s">
        <v>374</v>
      </c>
      <c r="AP23" s="30"/>
      <c r="AQ23" s="176">
        <f t="shared" ref="AQ23:AQ29" si="29">SUM(AR23,AS23)</f>
        <v>2.1929824561403508E-2</v>
      </c>
      <c r="AR23" s="172">
        <f t="shared" ref="AR23:AT23" si="30">AR7/$B7</f>
        <v>4.3859649122807015E-3</v>
      </c>
      <c r="AS23" s="172">
        <f t="shared" si="30"/>
        <v>1.7543859649122806E-2</v>
      </c>
      <c r="AT23" s="176">
        <f t="shared" si="30"/>
        <v>6.1403508771929821E-2</v>
      </c>
    </row>
    <row r="24" spans="1:46" ht="35.25" customHeight="1" x14ac:dyDescent="0.2">
      <c r="A24" s="9" t="s">
        <v>251</v>
      </c>
      <c r="B24" s="176">
        <f t="shared" si="14"/>
        <v>1</v>
      </c>
      <c r="C24" s="209">
        <f t="shared" si="15"/>
        <v>0.37404580152671757</v>
      </c>
      <c r="D24" s="172">
        <f t="shared" si="16"/>
        <v>0.22137404580152673</v>
      </c>
      <c r="E24" s="172">
        <f t="shared" si="16"/>
        <v>0.15267175572519084</v>
      </c>
      <c r="F24" s="30"/>
      <c r="G24" s="176">
        <f t="shared" si="17"/>
        <v>0.25190839694656486</v>
      </c>
      <c r="H24" s="172">
        <f t="shared" ref="H24:I24" si="31">H8/$B8</f>
        <v>0.11450381679389313</v>
      </c>
      <c r="I24" s="172">
        <f t="shared" si="31"/>
        <v>0.13740458015267176</v>
      </c>
      <c r="J24" s="30"/>
      <c r="K24" s="176">
        <f t="shared" si="19"/>
        <v>0.10687022900763359</v>
      </c>
      <c r="L24" s="172">
        <f t="shared" ref="L24:M24" si="32">L8/$B8</f>
        <v>7.6335877862595422E-2</v>
      </c>
      <c r="M24" s="172">
        <f t="shared" si="32"/>
        <v>3.0534351145038167E-2</v>
      </c>
      <c r="N24" s="30"/>
      <c r="O24" s="176">
        <f t="shared" si="21"/>
        <v>4.5801526717557252E-2</v>
      </c>
      <c r="P24" s="172">
        <f t="shared" ref="P24:Q24" si="33">P8/$B8</f>
        <v>3.8167938931297711E-2</v>
      </c>
      <c r="Q24" s="172">
        <f t="shared" si="33"/>
        <v>7.6335877862595417E-3</v>
      </c>
      <c r="R24" s="30"/>
      <c r="S24" s="176">
        <f t="shared" si="23"/>
        <v>2.2900763358778626E-2</v>
      </c>
      <c r="T24" s="172">
        <f t="shared" ref="T24:U24" si="34">T8/$B8</f>
        <v>1.5267175572519083E-2</v>
      </c>
      <c r="U24" s="172">
        <f t="shared" si="34"/>
        <v>7.6335877862595417E-3</v>
      </c>
      <c r="V24" s="30"/>
      <c r="W24" s="176">
        <f t="shared" ref="W24" si="35">SUM(X24,Y24)</f>
        <v>1.5267175572519083E-2</v>
      </c>
      <c r="X24" s="172">
        <f>X8/$B8</f>
        <v>1.5267175572519083E-2</v>
      </c>
      <c r="Y24" s="172" t="s">
        <v>374</v>
      </c>
      <c r="Z24" s="30"/>
      <c r="AA24" s="176">
        <f t="shared" ref="AA24" si="36">SUM(AB24,AC24)</f>
        <v>2.2900763358778626E-2</v>
      </c>
      <c r="AB24" s="172">
        <f t="shared" ref="AB24:AC24" si="37">AB8/$B8</f>
        <v>1.5267175572519083E-2</v>
      </c>
      <c r="AC24" s="172">
        <f t="shared" si="37"/>
        <v>7.6335877862595417E-3</v>
      </c>
      <c r="AD24" s="30"/>
      <c r="AE24" s="214" t="s">
        <v>374</v>
      </c>
      <c r="AF24" s="215" t="s">
        <v>374</v>
      </c>
      <c r="AG24" s="215" t="s">
        <v>374</v>
      </c>
      <c r="AH24" s="30"/>
      <c r="AI24" s="176">
        <f t="shared" ref="AI24:AI28" si="38">SUM(AJ24,AK24)</f>
        <v>7.6335877862595417E-3</v>
      </c>
      <c r="AJ24" s="172">
        <f t="shared" si="28"/>
        <v>7.6335877862595417E-3</v>
      </c>
      <c r="AK24" s="215" t="s">
        <v>374</v>
      </c>
      <c r="AL24" s="30"/>
      <c r="AM24" s="214" t="s">
        <v>374</v>
      </c>
      <c r="AN24" s="215" t="s">
        <v>374</v>
      </c>
      <c r="AO24" s="215" t="s">
        <v>374</v>
      </c>
      <c r="AP24" s="30"/>
      <c r="AQ24" s="176">
        <f t="shared" si="29"/>
        <v>7.6335877862595417E-3</v>
      </c>
      <c r="AR24" s="215" t="s">
        <v>374</v>
      </c>
      <c r="AS24" s="172">
        <f t="shared" ref="AS24:AT24" si="39">AS8/$B8</f>
        <v>7.6335877862595417E-3</v>
      </c>
      <c r="AT24" s="176">
        <f t="shared" si="39"/>
        <v>0.14503816793893129</v>
      </c>
    </row>
    <row r="25" spans="1:46" ht="35.25" customHeight="1" x14ac:dyDescent="0.2">
      <c r="A25" s="9" t="s">
        <v>252</v>
      </c>
      <c r="B25" s="176">
        <f t="shared" si="14"/>
        <v>0.99755501222493881</v>
      </c>
      <c r="C25" s="209">
        <f t="shared" si="15"/>
        <v>0.36919315403422981</v>
      </c>
      <c r="D25" s="172">
        <f t="shared" si="16"/>
        <v>0.22249388753056235</v>
      </c>
      <c r="E25" s="172">
        <f t="shared" si="16"/>
        <v>0.14669926650366749</v>
      </c>
      <c r="F25" s="30"/>
      <c r="G25" s="176">
        <f t="shared" si="17"/>
        <v>0.31784841075794623</v>
      </c>
      <c r="H25" s="172">
        <f t="shared" ref="H25:I25" si="40">H9/$B9</f>
        <v>0.13691931540342298</v>
      </c>
      <c r="I25" s="172">
        <f t="shared" si="40"/>
        <v>0.18092909535452323</v>
      </c>
      <c r="J25" s="30"/>
      <c r="K25" s="176">
        <f t="shared" si="19"/>
        <v>0.17603911980440096</v>
      </c>
      <c r="L25" s="172">
        <f t="shared" ref="L25:M25" si="41">L9/$B9</f>
        <v>7.090464547677261E-2</v>
      </c>
      <c r="M25" s="172">
        <f t="shared" si="41"/>
        <v>0.10513447432762836</v>
      </c>
      <c r="N25" s="30"/>
      <c r="O25" s="176">
        <f t="shared" si="21"/>
        <v>2.4449877750611245E-2</v>
      </c>
      <c r="P25" s="172">
        <f t="shared" ref="P25:Q25" si="42">P9/$B9</f>
        <v>1.7114914425427872E-2</v>
      </c>
      <c r="Q25" s="172">
        <f t="shared" si="42"/>
        <v>7.3349633251833741E-3</v>
      </c>
      <c r="R25" s="30"/>
      <c r="S25" s="176">
        <f t="shared" si="23"/>
        <v>3.9119804400977995E-2</v>
      </c>
      <c r="T25" s="172">
        <f t="shared" ref="T25:U25" si="43">T9/$B9</f>
        <v>1.4669926650366748E-2</v>
      </c>
      <c r="U25" s="172">
        <f t="shared" si="43"/>
        <v>2.4449877750611249E-2</v>
      </c>
      <c r="V25" s="30"/>
      <c r="W25" s="176">
        <f t="shared" ref="W25:W27" si="44">SUM(X25,Y25)</f>
        <v>2.4449877750611247E-3</v>
      </c>
      <c r="X25" s="172">
        <f t="shared" ref="X25:Y27" si="45">X9/$B9</f>
        <v>2.4449877750611247E-3</v>
      </c>
      <c r="Y25" s="215" t="s">
        <v>374</v>
      </c>
      <c r="Z25" s="30"/>
      <c r="AA25" s="176">
        <f t="shared" ref="AA25:AA26" si="46">SUM(AB25,AC25)</f>
        <v>7.3349633251833741E-3</v>
      </c>
      <c r="AB25" s="172">
        <f t="shared" ref="AB25" si="47">AB9/$B9</f>
        <v>7.3349633251833741E-3</v>
      </c>
      <c r="AC25" s="215" t="s">
        <v>374</v>
      </c>
      <c r="AD25" s="30"/>
      <c r="AE25" s="176">
        <f t="shared" ref="AE25" si="48">SUM(AF25,AG25)</f>
        <v>2.4449877750611247E-3</v>
      </c>
      <c r="AF25" s="172">
        <f t="shared" ref="AF25" si="49">AF9/$B9</f>
        <v>2.4449877750611247E-3</v>
      </c>
      <c r="AG25" s="215" t="s">
        <v>374</v>
      </c>
      <c r="AH25" s="30"/>
      <c r="AI25" s="176">
        <f t="shared" si="38"/>
        <v>2.4449877750611247E-3</v>
      </c>
      <c r="AJ25" s="172">
        <f t="shared" si="28"/>
        <v>2.4449877750611247E-3</v>
      </c>
      <c r="AK25" s="215" t="s">
        <v>374</v>
      </c>
      <c r="AL25" s="30"/>
      <c r="AM25" s="176">
        <f t="shared" ref="AM25:AM26" si="50">SUM(AN25,AO25)</f>
        <v>4.8899755501222494E-3</v>
      </c>
      <c r="AN25" s="172">
        <f t="shared" ref="AN25:AO27" si="51">AN9/$B9</f>
        <v>2.4449877750611247E-3</v>
      </c>
      <c r="AO25" s="172">
        <f t="shared" si="51"/>
        <v>2.4449877750611247E-3</v>
      </c>
      <c r="AP25" s="30"/>
      <c r="AQ25" s="176">
        <f t="shared" si="29"/>
        <v>9.7799511002444987E-3</v>
      </c>
      <c r="AR25" s="78"/>
      <c r="AS25" s="172">
        <f t="shared" ref="AS25:AT25" si="52">AS9/$B9</f>
        <v>9.7799511002444987E-3</v>
      </c>
      <c r="AT25" s="176">
        <f t="shared" si="52"/>
        <v>4.1564792176039117E-2</v>
      </c>
    </row>
    <row r="26" spans="1:46" ht="35.25" customHeight="1" x14ac:dyDescent="0.2">
      <c r="A26" s="9" t="s">
        <v>253</v>
      </c>
      <c r="B26" s="176">
        <f t="shared" si="14"/>
        <v>1</v>
      </c>
      <c r="C26" s="209">
        <f t="shared" si="15"/>
        <v>0.35028248587570621</v>
      </c>
      <c r="D26" s="172">
        <f t="shared" si="16"/>
        <v>0.23163841807909605</v>
      </c>
      <c r="E26" s="172">
        <f t="shared" si="16"/>
        <v>0.11864406779661017</v>
      </c>
      <c r="F26" s="30"/>
      <c r="G26" s="176">
        <f t="shared" si="17"/>
        <v>0.2768361581920904</v>
      </c>
      <c r="H26" s="172">
        <f t="shared" ref="H26:I26" si="53">H10/$B10</f>
        <v>0.12429378531073447</v>
      </c>
      <c r="I26" s="172">
        <f t="shared" si="53"/>
        <v>0.15254237288135594</v>
      </c>
      <c r="J26" s="30"/>
      <c r="K26" s="176">
        <f t="shared" si="19"/>
        <v>0.12994350282485878</v>
      </c>
      <c r="L26" s="172">
        <f t="shared" ref="L26:M26" si="54">L10/$B10</f>
        <v>7.909604519774012E-2</v>
      </c>
      <c r="M26" s="172">
        <f t="shared" si="54"/>
        <v>5.0847457627118647E-2</v>
      </c>
      <c r="N26" s="30"/>
      <c r="O26" s="176">
        <f t="shared" si="21"/>
        <v>5.6497175141242938E-2</v>
      </c>
      <c r="P26" s="172">
        <f t="shared" ref="P26:Q26" si="55">P10/$B10</f>
        <v>4.519774011299435E-2</v>
      </c>
      <c r="Q26" s="172">
        <f t="shared" si="55"/>
        <v>1.1299435028248588E-2</v>
      </c>
      <c r="R26" s="30"/>
      <c r="S26" s="176">
        <f t="shared" si="23"/>
        <v>6.7796610169491525E-2</v>
      </c>
      <c r="T26" s="172">
        <f t="shared" ref="T26:U29" si="56">T10/$B10</f>
        <v>3.3898305084745763E-2</v>
      </c>
      <c r="U26" s="172">
        <f t="shared" si="56"/>
        <v>3.3898305084745763E-2</v>
      </c>
      <c r="V26" s="30"/>
      <c r="W26" s="176">
        <f t="shared" si="44"/>
        <v>1.1299435028248588E-2</v>
      </c>
      <c r="X26" s="172">
        <f t="shared" si="45"/>
        <v>5.6497175141242938E-3</v>
      </c>
      <c r="Y26" s="172">
        <f t="shared" si="45"/>
        <v>5.6497175141242938E-3</v>
      </c>
      <c r="Z26" s="30"/>
      <c r="AA26" s="176">
        <f t="shared" si="46"/>
        <v>5.6497175141242938E-3</v>
      </c>
      <c r="AB26" s="172">
        <f t="shared" ref="AB26:AB29" si="57">AB10/$B10</f>
        <v>5.6497175141242938E-3</v>
      </c>
      <c r="AC26" s="215" t="s">
        <v>374</v>
      </c>
      <c r="AD26" s="30"/>
      <c r="AE26" s="214" t="s">
        <v>374</v>
      </c>
      <c r="AF26" s="215" t="s">
        <v>374</v>
      </c>
      <c r="AG26" s="215" t="s">
        <v>374</v>
      </c>
      <c r="AH26" s="30"/>
      <c r="AI26" s="176">
        <f t="shared" si="38"/>
        <v>1.1299435028248588E-2</v>
      </c>
      <c r="AJ26" s="172">
        <f t="shared" si="28"/>
        <v>1.1299435028248588E-2</v>
      </c>
      <c r="AK26" s="215" t="s">
        <v>374</v>
      </c>
      <c r="AL26" s="30"/>
      <c r="AM26" s="176">
        <f t="shared" si="50"/>
        <v>5.6497175141242938E-3</v>
      </c>
      <c r="AN26" s="215" t="s">
        <v>374</v>
      </c>
      <c r="AO26" s="172">
        <f t="shared" si="51"/>
        <v>5.6497175141242938E-3</v>
      </c>
      <c r="AP26" s="30"/>
      <c r="AQ26" s="176">
        <f t="shared" si="29"/>
        <v>1.1299435028248588E-2</v>
      </c>
      <c r="AR26" s="215" t="s">
        <v>374</v>
      </c>
      <c r="AS26" s="172">
        <f t="shared" ref="AS26:AT26" si="58">AS10/$B10</f>
        <v>1.1299435028248588E-2</v>
      </c>
      <c r="AT26" s="176">
        <f t="shared" si="58"/>
        <v>7.3446327683615822E-2</v>
      </c>
    </row>
    <row r="27" spans="1:46" ht="35.25" customHeight="1" x14ac:dyDescent="0.2">
      <c r="A27" s="9" t="s">
        <v>254</v>
      </c>
      <c r="B27" s="176">
        <f t="shared" si="14"/>
        <v>1.0000000000000002</v>
      </c>
      <c r="C27" s="209">
        <f t="shared" si="15"/>
        <v>0.48076923076923078</v>
      </c>
      <c r="D27" s="172">
        <f t="shared" si="16"/>
        <v>0.22115384615384615</v>
      </c>
      <c r="E27" s="172">
        <f t="shared" si="16"/>
        <v>0.25961538461538464</v>
      </c>
      <c r="F27" s="30"/>
      <c r="G27" s="176">
        <f t="shared" si="17"/>
        <v>0.18269230769230771</v>
      </c>
      <c r="H27" s="172">
        <f t="shared" ref="H27:I27" si="59">H11/$B11</f>
        <v>0.11538461538461539</v>
      </c>
      <c r="I27" s="172">
        <f t="shared" si="59"/>
        <v>6.7307692307692304E-2</v>
      </c>
      <c r="J27" s="30"/>
      <c r="K27" s="176">
        <f t="shared" si="19"/>
        <v>6.7307692307692318E-2</v>
      </c>
      <c r="L27" s="172">
        <f t="shared" ref="L27:M27" si="60">L11/$B11</f>
        <v>5.7692307692307696E-2</v>
      </c>
      <c r="M27" s="172">
        <f t="shared" si="60"/>
        <v>9.6153846153846159E-3</v>
      </c>
      <c r="N27" s="30"/>
      <c r="O27" s="176">
        <f t="shared" si="21"/>
        <v>0.10576923076923078</v>
      </c>
      <c r="P27" s="172">
        <f t="shared" ref="P27:Q27" si="61">P11/$B11</f>
        <v>4.807692307692308E-2</v>
      </c>
      <c r="Q27" s="172">
        <f t="shared" si="61"/>
        <v>5.7692307692307696E-2</v>
      </c>
      <c r="R27" s="30"/>
      <c r="S27" s="176">
        <f t="shared" ref="S27:S28" si="62">SUM(T27,U27)</f>
        <v>1.9230769230769232E-2</v>
      </c>
      <c r="T27" s="172">
        <f t="shared" si="56"/>
        <v>1.9230769230769232E-2</v>
      </c>
      <c r="U27" s="172" t="s">
        <v>374</v>
      </c>
      <c r="V27" s="30"/>
      <c r="W27" s="176">
        <f t="shared" si="44"/>
        <v>1.9230769230769232E-2</v>
      </c>
      <c r="X27" s="172">
        <f t="shared" si="45"/>
        <v>9.6153846153846159E-3</v>
      </c>
      <c r="Y27" s="172">
        <f t="shared" si="45"/>
        <v>9.6153846153846159E-3</v>
      </c>
      <c r="Z27" s="30"/>
      <c r="AA27" s="214" t="s">
        <v>374</v>
      </c>
      <c r="AB27" s="215" t="s">
        <v>374</v>
      </c>
      <c r="AC27" s="215" t="s">
        <v>374</v>
      </c>
      <c r="AD27" s="30"/>
      <c r="AE27" s="214" t="s">
        <v>374</v>
      </c>
      <c r="AF27" s="215" t="s">
        <v>374</v>
      </c>
      <c r="AG27" s="215" t="s">
        <v>374</v>
      </c>
      <c r="AH27" s="30"/>
      <c r="AI27" s="176">
        <f t="shared" si="38"/>
        <v>9.6153846153846159E-3</v>
      </c>
      <c r="AJ27" s="172">
        <f t="shared" si="28"/>
        <v>9.6153846153846159E-3</v>
      </c>
      <c r="AK27" s="215" t="s">
        <v>374</v>
      </c>
      <c r="AL27" s="30"/>
      <c r="AM27" s="176">
        <f t="shared" ref="AM27" si="63">SUM(AN27,AO27)</f>
        <v>4.807692307692308E-2</v>
      </c>
      <c r="AN27" s="172">
        <f t="shared" si="51"/>
        <v>1.9230769230769232E-2</v>
      </c>
      <c r="AO27" s="172">
        <f t="shared" si="51"/>
        <v>2.8846153846153848E-2</v>
      </c>
      <c r="AP27" s="30"/>
      <c r="AQ27" s="214" t="s">
        <v>374</v>
      </c>
      <c r="AR27" s="215" t="s">
        <v>374</v>
      </c>
      <c r="AS27" s="215" t="s">
        <v>374</v>
      </c>
      <c r="AT27" s="176">
        <f>AT11/$B11</f>
        <v>6.7307692307692304E-2</v>
      </c>
    </row>
    <row r="28" spans="1:46" ht="35.25" customHeight="1" x14ac:dyDescent="0.2">
      <c r="A28" s="9" t="s">
        <v>255</v>
      </c>
      <c r="B28" s="176">
        <f t="shared" si="14"/>
        <v>1.0000000000000002</v>
      </c>
      <c r="C28" s="176">
        <f t="shared" si="15"/>
        <v>0.24255319148936172</v>
      </c>
      <c r="D28" s="172">
        <f t="shared" si="16"/>
        <v>0.17446808510638298</v>
      </c>
      <c r="E28" s="172">
        <f t="shared" si="16"/>
        <v>6.8085106382978725E-2</v>
      </c>
      <c r="F28" s="30"/>
      <c r="G28" s="209">
        <f t="shared" si="17"/>
        <v>0.31489361702127661</v>
      </c>
      <c r="H28" s="172">
        <f t="shared" ref="H28:I28" si="64">H12/$B12</f>
        <v>0.16170212765957448</v>
      </c>
      <c r="I28" s="172">
        <f t="shared" si="64"/>
        <v>0.15319148936170213</v>
      </c>
      <c r="J28" s="30"/>
      <c r="K28" s="176">
        <f t="shared" si="19"/>
        <v>0.25957446808510637</v>
      </c>
      <c r="L28" s="172">
        <f t="shared" ref="L28:M28" si="65">L12/$B12</f>
        <v>0.13617021276595745</v>
      </c>
      <c r="M28" s="172">
        <f t="shared" si="65"/>
        <v>0.12340425531914893</v>
      </c>
      <c r="N28" s="30"/>
      <c r="O28" s="176">
        <f t="shared" si="21"/>
        <v>2.9787234042553189E-2</v>
      </c>
      <c r="P28" s="172">
        <f t="shared" ref="P28:Q28" si="66">P12/$B12</f>
        <v>2.553191489361702E-2</v>
      </c>
      <c r="Q28" s="172">
        <f t="shared" si="66"/>
        <v>4.2553191489361703E-3</v>
      </c>
      <c r="R28" s="30"/>
      <c r="S28" s="176">
        <f t="shared" si="62"/>
        <v>6.8085106382978725E-2</v>
      </c>
      <c r="T28" s="172">
        <f t="shared" si="56"/>
        <v>2.1276595744680851E-2</v>
      </c>
      <c r="U28" s="172">
        <f t="shared" si="56"/>
        <v>4.6808510638297871E-2</v>
      </c>
      <c r="V28" s="30"/>
      <c r="W28" s="214" t="s">
        <v>374</v>
      </c>
      <c r="X28" s="215" t="s">
        <v>374</v>
      </c>
      <c r="Y28" s="215" t="s">
        <v>374</v>
      </c>
      <c r="Z28" s="30"/>
      <c r="AA28" s="176">
        <f t="shared" ref="AA28:AA29" si="67">SUM(AB28,AC28)</f>
        <v>4.2553191489361703E-3</v>
      </c>
      <c r="AB28" s="172">
        <f t="shared" si="57"/>
        <v>4.2553191489361703E-3</v>
      </c>
      <c r="AC28" s="215" t="s">
        <v>374</v>
      </c>
      <c r="AD28" s="30"/>
      <c r="AE28" s="214" t="s">
        <v>374</v>
      </c>
      <c r="AF28" s="215" t="s">
        <v>374</v>
      </c>
      <c r="AG28" s="215" t="s">
        <v>374</v>
      </c>
      <c r="AH28" s="30"/>
      <c r="AI28" s="176">
        <f t="shared" si="38"/>
        <v>4.2553191489361703E-3</v>
      </c>
      <c r="AJ28" s="172">
        <f t="shared" si="28"/>
        <v>4.2553191489361703E-3</v>
      </c>
      <c r="AK28" s="215" t="s">
        <v>374</v>
      </c>
      <c r="AL28" s="30"/>
      <c r="AM28" s="214" t="s">
        <v>374</v>
      </c>
      <c r="AN28" s="215" t="s">
        <v>374</v>
      </c>
      <c r="AO28" s="215" t="s">
        <v>374</v>
      </c>
      <c r="AP28" s="30"/>
      <c r="AQ28" s="176">
        <f t="shared" si="29"/>
        <v>2.1276595744680851E-2</v>
      </c>
      <c r="AR28" s="172">
        <f t="shared" ref="AR28:AT29" si="68">AR12/$B12</f>
        <v>1.276595744680851E-2</v>
      </c>
      <c r="AS28" s="172">
        <f t="shared" si="68"/>
        <v>8.5106382978723406E-3</v>
      </c>
      <c r="AT28" s="176">
        <f t="shared" si="68"/>
        <v>5.5319148936170209E-2</v>
      </c>
    </row>
    <row r="29" spans="1:46" ht="35.25" customHeight="1" thickBot="1" x14ac:dyDescent="0.25">
      <c r="A29" s="14" t="s">
        <v>256</v>
      </c>
      <c r="B29" s="177">
        <f t="shared" si="14"/>
        <v>1.0000000000000002</v>
      </c>
      <c r="C29" s="274">
        <f t="shared" si="15"/>
        <v>0.26011560693641622</v>
      </c>
      <c r="D29" s="174">
        <f t="shared" si="16"/>
        <v>0.20809248554913296</v>
      </c>
      <c r="E29" s="174">
        <f t="shared" si="16"/>
        <v>5.2023121387283239E-2</v>
      </c>
      <c r="F29" s="52"/>
      <c r="G29" s="177">
        <f t="shared" si="17"/>
        <v>0.25433526011560692</v>
      </c>
      <c r="H29" s="174">
        <f t="shared" ref="H29:I29" si="69">H13/$B13</f>
        <v>0.1791907514450867</v>
      </c>
      <c r="I29" s="174">
        <f t="shared" si="69"/>
        <v>7.5144508670520235E-2</v>
      </c>
      <c r="J29" s="52"/>
      <c r="K29" s="177">
        <f t="shared" si="19"/>
        <v>0.1791907514450867</v>
      </c>
      <c r="L29" s="174">
        <f t="shared" ref="L29:M29" si="70">L13/$B13</f>
        <v>0.12716763005780346</v>
      </c>
      <c r="M29" s="174">
        <f t="shared" si="70"/>
        <v>5.2023121387283239E-2</v>
      </c>
      <c r="N29" s="52"/>
      <c r="O29" s="177">
        <f t="shared" si="21"/>
        <v>6.358381502890173E-2</v>
      </c>
      <c r="P29" s="174">
        <f t="shared" ref="P29" si="71">P13/$B13</f>
        <v>6.358381502890173E-2</v>
      </c>
      <c r="Q29" s="216" t="s">
        <v>374</v>
      </c>
      <c r="R29" s="52"/>
      <c r="S29" s="177">
        <f t="shared" ref="S29" si="72">SUM(T29,U29)</f>
        <v>0.13872832369942195</v>
      </c>
      <c r="T29" s="174">
        <f t="shared" si="56"/>
        <v>0.10404624277456648</v>
      </c>
      <c r="U29" s="174">
        <f t="shared" si="56"/>
        <v>3.4682080924855488E-2</v>
      </c>
      <c r="V29" s="52"/>
      <c r="W29" s="83" t="s">
        <v>374</v>
      </c>
      <c r="X29" s="80" t="s">
        <v>374</v>
      </c>
      <c r="Y29" s="80" t="s">
        <v>374</v>
      </c>
      <c r="Z29" s="52"/>
      <c r="AA29" s="177">
        <f t="shared" si="67"/>
        <v>5.7803468208092483E-3</v>
      </c>
      <c r="AB29" s="174">
        <f t="shared" si="57"/>
        <v>5.7803468208092483E-3</v>
      </c>
      <c r="AC29" s="216" t="s">
        <v>374</v>
      </c>
      <c r="AD29" s="52"/>
      <c r="AE29" s="177">
        <f t="shared" ref="AE29" si="73">SUM(AF29,AG29)</f>
        <v>5.7803468208092483E-3</v>
      </c>
      <c r="AF29" s="174">
        <f t="shared" ref="AF29" si="74">AF13/$B13</f>
        <v>5.7803468208092483E-3</v>
      </c>
      <c r="AG29" s="216" t="s">
        <v>374</v>
      </c>
      <c r="AH29" s="52"/>
      <c r="AI29" s="83" t="s">
        <v>374</v>
      </c>
      <c r="AJ29" s="80" t="s">
        <v>374</v>
      </c>
      <c r="AK29" s="80" t="s">
        <v>374</v>
      </c>
      <c r="AL29" s="52"/>
      <c r="AM29" s="177">
        <f t="shared" ref="AM29" si="75">SUM(AN29,AO29)</f>
        <v>5.7803468208092483E-3</v>
      </c>
      <c r="AN29" s="174">
        <f t="shared" ref="AN29" si="76">AN13/$B13</f>
        <v>5.7803468208092483E-3</v>
      </c>
      <c r="AO29" s="216" t="s">
        <v>374</v>
      </c>
      <c r="AP29" s="52"/>
      <c r="AQ29" s="177">
        <f t="shared" si="29"/>
        <v>2.8901734104046242E-2</v>
      </c>
      <c r="AR29" s="174">
        <f t="shared" si="68"/>
        <v>1.7341040462427744E-2</v>
      </c>
      <c r="AS29" s="174">
        <f t="shared" si="68"/>
        <v>1.1560693641618497E-2</v>
      </c>
      <c r="AT29" s="177">
        <f t="shared" si="68"/>
        <v>5.7803468208092484E-2</v>
      </c>
    </row>
  </sheetData>
  <mergeCells count="30">
    <mergeCell ref="A19:A21"/>
    <mergeCell ref="B19:B21"/>
    <mergeCell ref="C19:AT19"/>
    <mergeCell ref="C20:E20"/>
    <mergeCell ref="G20:I20"/>
    <mergeCell ref="K20:M20"/>
    <mergeCell ref="O20:Q20"/>
    <mergeCell ref="S20:U20"/>
    <mergeCell ref="W20:Y20"/>
    <mergeCell ref="AA20:AC20"/>
    <mergeCell ref="AE20:AG20"/>
    <mergeCell ref="AI20:AK20"/>
    <mergeCell ref="AM20:AO20"/>
    <mergeCell ref="AQ20:AS20"/>
    <mergeCell ref="AT20:AT21"/>
    <mergeCell ref="AE4:AG4"/>
    <mergeCell ref="AI4:AK4"/>
    <mergeCell ref="AM4:AO4"/>
    <mergeCell ref="A3:A5"/>
    <mergeCell ref="B3:B5"/>
    <mergeCell ref="C3:AT3"/>
    <mergeCell ref="C4:E4"/>
    <mergeCell ref="G4:I4"/>
    <mergeCell ref="K4:M4"/>
    <mergeCell ref="O4:Q4"/>
    <mergeCell ref="S4:U4"/>
    <mergeCell ref="W4:Y4"/>
    <mergeCell ref="AA4:AC4"/>
    <mergeCell ref="AQ4:AS4"/>
    <mergeCell ref="AT4:AT5"/>
  </mergeCells>
  <pageMargins left="0.7" right="0.7" top="0.75" bottom="0.75" header="0.3" footer="0.3"/>
  <pageSetup orientation="landscape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6">
    <tabColor theme="4" tint="0.39997558519241921"/>
  </sheetPr>
  <dimension ref="A1:Q29"/>
  <sheetViews>
    <sheetView showGridLines="0" zoomScaleNormal="100" workbookViewId="0"/>
  </sheetViews>
  <sheetFormatPr baseColWidth="10" defaultRowHeight="12.75" x14ac:dyDescent="0.2"/>
  <cols>
    <col min="1" max="1" width="38.85546875" style="1" customWidth="1"/>
    <col min="2" max="2" width="13.5703125" style="2" customWidth="1"/>
    <col min="3" max="5" width="12.28515625" style="2" customWidth="1"/>
    <col min="6" max="6" width="0.5703125" style="2" customWidth="1"/>
    <col min="7" max="9" width="12.28515625" style="2" customWidth="1"/>
    <col min="10" max="10" width="0.5703125" style="2" customWidth="1"/>
    <col min="11" max="13" width="12.28515625" style="2" customWidth="1"/>
    <col min="14" max="14" width="0.5703125" style="339" customWidth="1"/>
    <col min="15" max="15" width="12.28515625" style="2" customWidth="1"/>
    <col min="16" max="16384" width="11.42578125" style="1"/>
  </cols>
  <sheetData>
    <row r="1" spans="1:17" ht="16.5" x14ac:dyDescent="0.2">
      <c r="A1" s="71" t="s">
        <v>358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37"/>
      <c r="O1" s="17" t="s">
        <v>367</v>
      </c>
    </row>
    <row r="2" spans="1:17" ht="13.5" thickBot="1" x14ac:dyDescent="0.25">
      <c r="A2" s="6">
        <v>2014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322"/>
      <c r="O2" s="8"/>
    </row>
    <row r="3" spans="1:17" ht="17.25" customHeight="1" x14ac:dyDescent="0.2">
      <c r="A3" s="350" t="s">
        <v>242</v>
      </c>
      <c r="B3" s="350" t="s">
        <v>1</v>
      </c>
      <c r="C3" s="358" t="s">
        <v>307</v>
      </c>
      <c r="D3" s="358"/>
      <c r="E3" s="358"/>
      <c r="F3" s="358"/>
      <c r="G3" s="358"/>
      <c r="H3" s="358"/>
      <c r="I3" s="358"/>
      <c r="J3" s="358"/>
      <c r="K3" s="358"/>
      <c r="L3" s="358"/>
      <c r="M3" s="358"/>
      <c r="N3" s="358"/>
      <c r="O3" s="358"/>
    </row>
    <row r="4" spans="1:17" ht="26.25" customHeight="1" x14ac:dyDescent="0.2">
      <c r="A4" s="355"/>
      <c r="B4" s="355"/>
      <c r="C4" s="357" t="s">
        <v>6</v>
      </c>
      <c r="D4" s="357"/>
      <c r="E4" s="357"/>
      <c r="F4" s="29"/>
      <c r="G4" s="357" t="s">
        <v>7</v>
      </c>
      <c r="H4" s="357"/>
      <c r="I4" s="357"/>
      <c r="J4" s="29"/>
      <c r="K4" s="357" t="s">
        <v>162</v>
      </c>
      <c r="L4" s="357"/>
      <c r="M4" s="357"/>
      <c r="N4" s="340"/>
      <c r="O4" s="367" t="s">
        <v>347</v>
      </c>
    </row>
    <row r="5" spans="1:17" ht="30" customHeight="1" thickBot="1" x14ac:dyDescent="0.25">
      <c r="A5" s="351"/>
      <c r="B5" s="351"/>
      <c r="C5" s="44" t="s">
        <v>1</v>
      </c>
      <c r="D5" s="44" t="s">
        <v>8</v>
      </c>
      <c r="E5" s="44" t="s">
        <v>9</v>
      </c>
      <c r="F5" s="40"/>
      <c r="G5" s="44" t="s">
        <v>1</v>
      </c>
      <c r="H5" s="44" t="s">
        <v>8</v>
      </c>
      <c r="I5" s="44" t="s">
        <v>9</v>
      </c>
      <c r="J5" s="40"/>
      <c r="K5" s="44" t="s">
        <v>1</v>
      </c>
      <c r="L5" s="44" t="s">
        <v>8</v>
      </c>
      <c r="M5" s="44" t="s">
        <v>9</v>
      </c>
      <c r="N5" s="333"/>
      <c r="O5" s="351"/>
    </row>
    <row r="6" spans="1:17" ht="42" customHeight="1" x14ac:dyDescent="0.2">
      <c r="A6" s="46" t="s">
        <v>249</v>
      </c>
      <c r="B6" s="76">
        <f>SUM(C6,G6,K6,O6)</f>
        <v>702</v>
      </c>
      <c r="C6" s="76">
        <f>SUM(D6:E6)</f>
        <v>407</v>
      </c>
      <c r="D6" s="87">
        <v>192</v>
      </c>
      <c r="E6" s="87">
        <v>215</v>
      </c>
      <c r="F6" s="116"/>
      <c r="G6" s="76">
        <f>SUM(H6:I6)</f>
        <v>142</v>
      </c>
      <c r="H6" s="116">
        <v>90</v>
      </c>
      <c r="I6" s="116">
        <v>52</v>
      </c>
      <c r="J6" s="116"/>
      <c r="K6" s="76">
        <f>SUM(L6:M6)</f>
        <v>126</v>
      </c>
      <c r="L6" s="116">
        <v>61</v>
      </c>
      <c r="M6" s="116">
        <v>65</v>
      </c>
      <c r="N6" s="341"/>
      <c r="O6" s="76">
        <v>27</v>
      </c>
      <c r="P6" s="153"/>
      <c r="Q6" s="344"/>
    </row>
    <row r="7" spans="1:17" ht="42" customHeight="1" x14ac:dyDescent="0.2">
      <c r="A7" s="9" t="s">
        <v>250</v>
      </c>
      <c r="B7" s="82">
        <f t="shared" ref="B7:B13" si="0">SUM(C7,G7,K7,O7)</f>
        <v>419</v>
      </c>
      <c r="C7" s="82">
        <f t="shared" ref="C7:C13" si="1">SUM(D7:E7)</f>
        <v>219</v>
      </c>
      <c r="D7" s="78">
        <v>94</v>
      </c>
      <c r="E7" s="78">
        <v>125</v>
      </c>
      <c r="F7" s="117"/>
      <c r="G7" s="82">
        <f t="shared" ref="G7:G13" si="2">SUM(H7:I7)</f>
        <v>74</v>
      </c>
      <c r="H7" s="117">
        <v>42</v>
      </c>
      <c r="I7" s="117">
        <v>32</v>
      </c>
      <c r="J7" s="117"/>
      <c r="K7" s="82">
        <f t="shared" ref="K7:K13" si="3">SUM(L7:M7)</f>
        <v>66</v>
      </c>
      <c r="L7" s="117">
        <v>27</v>
      </c>
      <c r="M7" s="117">
        <v>39</v>
      </c>
      <c r="N7" s="342"/>
      <c r="O7" s="82">
        <v>60</v>
      </c>
      <c r="P7" s="153"/>
      <c r="Q7" s="344"/>
    </row>
    <row r="8" spans="1:17" ht="31.5" customHeight="1" x14ac:dyDescent="0.2">
      <c r="A8" s="9" t="s">
        <v>251</v>
      </c>
      <c r="B8" s="82">
        <f t="shared" si="0"/>
        <v>257</v>
      </c>
      <c r="C8" s="82">
        <f t="shared" si="1"/>
        <v>141</v>
      </c>
      <c r="D8" s="78">
        <v>56</v>
      </c>
      <c r="E8" s="78">
        <v>85</v>
      </c>
      <c r="F8" s="117"/>
      <c r="G8" s="82">
        <f t="shared" si="2"/>
        <v>32</v>
      </c>
      <c r="H8" s="117">
        <v>17</v>
      </c>
      <c r="I8" s="117">
        <v>15</v>
      </c>
      <c r="J8" s="117"/>
      <c r="K8" s="82">
        <f t="shared" si="3"/>
        <v>37</v>
      </c>
      <c r="L8" s="117">
        <v>15</v>
      </c>
      <c r="M8" s="117">
        <v>22</v>
      </c>
      <c r="N8" s="342"/>
      <c r="O8" s="82">
        <v>47</v>
      </c>
      <c r="P8" s="153"/>
      <c r="Q8" s="344"/>
    </row>
    <row r="9" spans="1:17" ht="31.5" customHeight="1" x14ac:dyDescent="0.2">
      <c r="A9" s="9" t="s">
        <v>252</v>
      </c>
      <c r="B9" s="82">
        <f t="shared" si="0"/>
        <v>559</v>
      </c>
      <c r="C9" s="82">
        <f t="shared" si="1"/>
        <v>327</v>
      </c>
      <c r="D9" s="78">
        <v>143</v>
      </c>
      <c r="E9" s="78">
        <v>184</v>
      </c>
      <c r="F9" s="117"/>
      <c r="G9" s="82">
        <f t="shared" si="2"/>
        <v>85</v>
      </c>
      <c r="H9" s="117">
        <v>44</v>
      </c>
      <c r="I9" s="117">
        <v>41</v>
      </c>
      <c r="J9" s="117"/>
      <c r="K9" s="82">
        <f t="shared" si="3"/>
        <v>92</v>
      </c>
      <c r="L9" s="117">
        <v>33</v>
      </c>
      <c r="M9" s="117">
        <v>59</v>
      </c>
      <c r="N9" s="342"/>
      <c r="O9" s="82">
        <v>55</v>
      </c>
      <c r="P9" s="153"/>
      <c r="Q9" s="344"/>
    </row>
    <row r="10" spans="1:17" ht="31.5" customHeight="1" x14ac:dyDescent="0.2">
      <c r="A10" s="9" t="s">
        <v>253</v>
      </c>
      <c r="B10" s="82">
        <f t="shared" si="0"/>
        <v>309</v>
      </c>
      <c r="C10" s="82">
        <f t="shared" si="1"/>
        <v>186</v>
      </c>
      <c r="D10" s="78">
        <v>100</v>
      </c>
      <c r="E10" s="78">
        <v>86</v>
      </c>
      <c r="F10" s="117"/>
      <c r="G10" s="82">
        <f t="shared" si="2"/>
        <v>49</v>
      </c>
      <c r="H10" s="117">
        <v>31</v>
      </c>
      <c r="I10" s="117">
        <v>18</v>
      </c>
      <c r="J10" s="117"/>
      <c r="K10" s="82">
        <f t="shared" si="3"/>
        <v>43</v>
      </c>
      <c r="L10" s="117">
        <v>20</v>
      </c>
      <c r="M10" s="117">
        <v>23</v>
      </c>
      <c r="N10" s="342"/>
      <c r="O10" s="82">
        <v>31</v>
      </c>
      <c r="P10" s="153"/>
      <c r="Q10" s="344"/>
    </row>
    <row r="11" spans="1:17" ht="31.5" customHeight="1" x14ac:dyDescent="0.2">
      <c r="A11" s="9" t="s">
        <v>254</v>
      </c>
      <c r="B11" s="82">
        <f t="shared" si="0"/>
        <v>225</v>
      </c>
      <c r="C11" s="82">
        <f t="shared" si="1"/>
        <v>136</v>
      </c>
      <c r="D11" s="78">
        <v>55</v>
      </c>
      <c r="E11" s="78">
        <v>81</v>
      </c>
      <c r="F11" s="117"/>
      <c r="G11" s="82">
        <f t="shared" si="2"/>
        <v>24</v>
      </c>
      <c r="H11" s="117">
        <v>13</v>
      </c>
      <c r="I11" s="117">
        <v>11</v>
      </c>
      <c r="J11" s="117"/>
      <c r="K11" s="82">
        <f t="shared" si="3"/>
        <v>25</v>
      </c>
      <c r="L11" s="117">
        <v>7</v>
      </c>
      <c r="M11" s="117">
        <v>18</v>
      </c>
      <c r="N11" s="342"/>
      <c r="O11" s="82">
        <v>40</v>
      </c>
      <c r="P11" s="153"/>
      <c r="Q11" s="344"/>
    </row>
    <row r="12" spans="1:17" ht="31.5" customHeight="1" x14ac:dyDescent="0.2">
      <c r="A12" s="9" t="s">
        <v>255</v>
      </c>
      <c r="B12" s="82">
        <f t="shared" si="0"/>
        <v>365</v>
      </c>
      <c r="C12" s="82">
        <f t="shared" si="1"/>
        <v>198</v>
      </c>
      <c r="D12" s="78">
        <v>87</v>
      </c>
      <c r="E12" s="78">
        <v>111</v>
      </c>
      <c r="F12" s="117"/>
      <c r="G12" s="82">
        <f t="shared" si="2"/>
        <v>63</v>
      </c>
      <c r="H12" s="117">
        <v>35</v>
      </c>
      <c r="I12" s="117">
        <v>28</v>
      </c>
      <c r="J12" s="117"/>
      <c r="K12" s="82">
        <f t="shared" si="3"/>
        <v>63</v>
      </c>
      <c r="L12" s="117">
        <v>27</v>
      </c>
      <c r="M12" s="117">
        <v>36</v>
      </c>
      <c r="N12" s="342"/>
      <c r="O12" s="82">
        <v>41</v>
      </c>
      <c r="P12" s="153"/>
      <c r="Q12" s="344"/>
    </row>
    <row r="13" spans="1:17" ht="31.5" customHeight="1" thickBot="1" x14ac:dyDescent="0.25">
      <c r="A13" s="14" t="s">
        <v>256</v>
      </c>
      <c r="B13" s="83">
        <f t="shared" si="0"/>
        <v>243</v>
      </c>
      <c r="C13" s="83">
        <f t="shared" si="1"/>
        <v>143</v>
      </c>
      <c r="D13" s="80">
        <v>102</v>
      </c>
      <c r="E13" s="80">
        <v>41</v>
      </c>
      <c r="F13" s="118"/>
      <c r="G13" s="83">
        <f t="shared" si="2"/>
        <v>36</v>
      </c>
      <c r="H13" s="118">
        <v>27</v>
      </c>
      <c r="I13" s="118">
        <v>9</v>
      </c>
      <c r="J13" s="118"/>
      <c r="K13" s="83">
        <f t="shared" si="3"/>
        <v>33</v>
      </c>
      <c r="L13" s="118">
        <v>22</v>
      </c>
      <c r="M13" s="118">
        <v>11</v>
      </c>
      <c r="N13" s="343"/>
      <c r="O13" s="83">
        <v>31</v>
      </c>
      <c r="P13" s="153"/>
      <c r="Q13" s="344"/>
    </row>
    <row r="18" spans="1:15" ht="13.5" thickBot="1" x14ac:dyDescent="0.25"/>
    <row r="19" spans="1:15" ht="20.25" customHeight="1" x14ac:dyDescent="0.2">
      <c r="A19" s="350" t="s">
        <v>242</v>
      </c>
      <c r="B19" s="350" t="s">
        <v>1</v>
      </c>
      <c r="C19" s="358" t="s">
        <v>307</v>
      </c>
      <c r="D19" s="358"/>
      <c r="E19" s="358"/>
      <c r="F19" s="358"/>
      <c r="G19" s="358"/>
      <c r="H19" s="358"/>
      <c r="I19" s="358"/>
      <c r="J19" s="358"/>
      <c r="K19" s="358"/>
      <c r="L19" s="358"/>
      <c r="M19" s="358"/>
      <c r="N19" s="358"/>
      <c r="O19" s="358"/>
    </row>
    <row r="20" spans="1:15" ht="20.25" customHeight="1" x14ac:dyDescent="0.2">
      <c r="A20" s="355"/>
      <c r="B20" s="355"/>
      <c r="C20" s="357" t="s">
        <v>6</v>
      </c>
      <c r="D20" s="357"/>
      <c r="E20" s="357"/>
      <c r="F20" s="29"/>
      <c r="G20" s="357" t="s">
        <v>7</v>
      </c>
      <c r="H20" s="357"/>
      <c r="I20" s="357"/>
      <c r="J20" s="29"/>
      <c r="K20" s="357" t="s">
        <v>162</v>
      </c>
      <c r="L20" s="357"/>
      <c r="M20" s="357"/>
      <c r="N20" s="340"/>
      <c r="O20" s="367" t="s">
        <v>347</v>
      </c>
    </row>
    <row r="21" spans="1:15" ht="20.25" customHeight="1" thickBot="1" x14ac:dyDescent="0.25">
      <c r="A21" s="351"/>
      <c r="B21" s="351"/>
      <c r="C21" s="164" t="s">
        <v>1</v>
      </c>
      <c r="D21" s="164" t="s">
        <v>8</v>
      </c>
      <c r="E21" s="164" t="s">
        <v>9</v>
      </c>
      <c r="F21" s="40"/>
      <c r="G21" s="164" t="s">
        <v>1</v>
      </c>
      <c r="H21" s="164" t="s">
        <v>8</v>
      </c>
      <c r="I21" s="164" t="s">
        <v>9</v>
      </c>
      <c r="J21" s="40"/>
      <c r="K21" s="164" t="s">
        <v>1</v>
      </c>
      <c r="L21" s="164" t="s">
        <v>8</v>
      </c>
      <c r="M21" s="164" t="s">
        <v>9</v>
      </c>
      <c r="N21" s="333"/>
      <c r="O21" s="351"/>
    </row>
    <row r="22" spans="1:15" ht="38.25" x14ac:dyDescent="0.2">
      <c r="A22" s="46" t="s">
        <v>249</v>
      </c>
      <c r="B22" s="202">
        <f>SUM(C22,G22,K22,O22)</f>
        <v>1</v>
      </c>
      <c r="C22" s="208">
        <f>SUM(D22:E22)</f>
        <v>0.57977207977207978</v>
      </c>
      <c r="D22" s="238">
        <f>D6/$B6</f>
        <v>0.27350427350427353</v>
      </c>
      <c r="E22" s="238">
        <f>E6/$B6</f>
        <v>0.30626780626780625</v>
      </c>
      <c r="F22" s="116"/>
      <c r="G22" s="202">
        <f>SUM(H22:I22)</f>
        <v>0.20227920227920226</v>
      </c>
      <c r="H22" s="238">
        <f>H6/$B6</f>
        <v>0.12820512820512819</v>
      </c>
      <c r="I22" s="238">
        <f>I6/$B6</f>
        <v>7.407407407407407E-2</v>
      </c>
      <c r="J22" s="116"/>
      <c r="K22" s="202">
        <f>SUM(L22:M22)</f>
        <v>0.17948717948717949</v>
      </c>
      <c r="L22" s="238">
        <f>L6/$B6</f>
        <v>8.68945868945869E-2</v>
      </c>
      <c r="M22" s="238">
        <f>M6/$B6</f>
        <v>9.2592592592592587E-2</v>
      </c>
      <c r="N22" s="341"/>
      <c r="O22" s="202">
        <f>O6/$B6</f>
        <v>3.8461538461538464E-2</v>
      </c>
    </row>
    <row r="23" spans="1:15" ht="38.25" x14ac:dyDescent="0.2">
      <c r="A23" s="9" t="s">
        <v>250</v>
      </c>
      <c r="B23" s="176">
        <f t="shared" ref="B23:B29" si="4">SUM(C23,G23,K23,O23)</f>
        <v>0.99999999999999989</v>
      </c>
      <c r="C23" s="209">
        <f t="shared" ref="C23:C29" si="5">SUM(D23:E23)</f>
        <v>0.52267303102625295</v>
      </c>
      <c r="D23" s="172">
        <f t="shared" ref="D23:E23" si="6">D7/$B7</f>
        <v>0.22434367541766109</v>
      </c>
      <c r="E23" s="172">
        <f t="shared" si="6"/>
        <v>0.29832935560859186</v>
      </c>
      <c r="F23" s="117"/>
      <c r="G23" s="176">
        <f t="shared" ref="G23:G29" si="7">SUM(H23:I23)</f>
        <v>0.1766109785202864</v>
      </c>
      <c r="H23" s="172">
        <f t="shared" ref="H23:I23" si="8">H7/$B7</f>
        <v>0.10023866348448687</v>
      </c>
      <c r="I23" s="172">
        <f t="shared" si="8"/>
        <v>7.6372315035799526E-2</v>
      </c>
      <c r="J23" s="117"/>
      <c r="K23" s="176">
        <f t="shared" ref="K23:K29" si="9">SUM(L23:M23)</f>
        <v>0.15751789976133651</v>
      </c>
      <c r="L23" s="172">
        <f t="shared" ref="L23:M23" si="10">L7/$B7</f>
        <v>6.4439140811455853E-2</v>
      </c>
      <c r="M23" s="172">
        <f t="shared" si="10"/>
        <v>9.3078758949880672E-2</v>
      </c>
      <c r="N23" s="342"/>
      <c r="O23" s="176">
        <f t="shared" ref="O23" si="11">O7/$B7</f>
        <v>0.14319809069212411</v>
      </c>
    </row>
    <row r="24" spans="1:15" ht="25.5" x14ac:dyDescent="0.2">
      <c r="A24" s="9" t="s">
        <v>251</v>
      </c>
      <c r="B24" s="176">
        <f t="shared" si="4"/>
        <v>1</v>
      </c>
      <c r="C24" s="209">
        <f t="shared" si="5"/>
        <v>0.54863813229571989</v>
      </c>
      <c r="D24" s="172">
        <f t="shared" ref="D24:E24" si="12">D8/$B8</f>
        <v>0.21789883268482491</v>
      </c>
      <c r="E24" s="172">
        <f t="shared" si="12"/>
        <v>0.33073929961089493</v>
      </c>
      <c r="F24" s="117"/>
      <c r="G24" s="176">
        <f t="shared" si="7"/>
        <v>0.1245136186770428</v>
      </c>
      <c r="H24" s="172">
        <f t="shared" ref="H24:I24" si="13">H8/$B8</f>
        <v>6.6147859922178989E-2</v>
      </c>
      <c r="I24" s="172">
        <f t="shared" si="13"/>
        <v>5.8365758754863814E-2</v>
      </c>
      <c r="J24" s="117"/>
      <c r="K24" s="176">
        <f t="shared" si="9"/>
        <v>0.14396887159533073</v>
      </c>
      <c r="L24" s="172">
        <f t="shared" ref="L24:M24" si="14">L8/$B8</f>
        <v>5.8365758754863814E-2</v>
      </c>
      <c r="M24" s="172">
        <f t="shared" si="14"/>
        <v>8.5603112840466927E-2</v>
      </c>
      <c r="N24" s="342"/>
      <c r="O24" s="176">
        <f t="shared" ref="O24" si="15">O8/$B8</f>
        <v>0.1828793774319066</v>
      </c>
    </row>
    <row r="25" spans="1:15" ht="25.5" x14ac:dyDescent="0.2">
      <c r="A25" s="9" t="s">
        <v>252</v>
      </c>
      <c r="B25" s="176">
        <f t="shared" si="4"/>
        <v>0.99999999999999989</v>
      </c>
      <c r="C25" s="209">
        <f t="shared" si="5"/>
        <v>0.58497316636851515</v>
      </c>
      <c r="D25" s="172">
        <f t="shared" ref="D25:E25" si="16">D9/$B9</f>
        <v>0.2558139534883721</v>
      </c>
      <c r="E25" s="172">
        <f t="shared" si="16"/>
        <v>0.3291592128801431</v>
      </c>
      <c r="F25" s="117"/>
      <c r="G25" s="176">
        <f t="shared" si="7"/>
        <v>0.15205724508050089</v>
      </c>
      <c r="H25" s="172">
        <f t="shared" ref="H25:I25" si="17">H9/$B9</f>
        <v>7.8711985688729877E-2</v>
      </c>
      <c r="I25" s="172">
        <f t="shared" si="17"/>
        <v>7.3345259391771014E-2</v>
      </c>
      <c r="J25" s="117"/>
      <c r="K25" s="176">
        <f t="shared" si="9"/>
        <v>0.16457960644007155</v>
      </c>
      <c r="L25" s="172">
        <f t="shared" ref="L25:M25" si="18">L9/$B9</f>
        <v>5.9033989266547404E-2</v>
      </c>
      <c r="M25" s="172">
        <f t="shared" si="18"/>
        <v>0.10554561717352415</v>
      </c>
      <c r="N25" s="342"/>
      <c r="O25" s="176">
        <f t="shared" ref="O25" si="19">O9/$B9</f>
        <v>9.838998211091235E-2</v>
      </c>
    </row>
    <row r="26" spans="1:15" ht="25.5" x14ac:dyDescent="0.2">
      <c r="A26" s="9" t="s">
        <v>253</v>
      </c>
      <c r="B26" s="176">
        <f t="shared" si="4"/>
        <v>1</v>
      </c>
      <c r="C26" s="209">
        <f t="shared" si="5"/>
        <v>0.60194174757281549</v>
      </c>
      <c r="D26" s="172">
        <f t="shared" ref="D26:E26" si="20">D10/$B10</f>
        <v>0.32362459546925565</v>
      </c>
      <c r="E26" s="172">
        <f t="shared" si="20"/>
        <v>0.27831715210355989</v>
      </c>
      <c r="F26" s="117"/>
      <c r="G26" s="176">
        <f t="shared" si="7"/>
        <v>0.15857605177993528</v>
      </c>
      <c r="H26" s="172">
        <f t="shared" ref="H26:I26" si="21">H10/$B10</f>
        <v>0.10032362459546926</v>
      </c>
      <c r="I26" s="172">
        <f t="shared" si="21"/>
        <v>5.8252427184466021E-2</v>
      </c>
      <c r="J26" s="117"/>
      <c r="K26" s="176">
        <f t="shared" si="9"/>
        <v>0.13915857605177995</v>
      </c>
      <c r="L26" s="172">
        <f t="shared" ref="L26:M26" si="22">L10/$B10</f>
        <v>6.4724919093851127E-2</v>
      </c>
      <c r="M26" s="172">
        <f t="shared" si="22"/>
        <v>7.4433656957928807E-2</v>
      </c>
      <c r="N26" s="342"/>
      <c r="O26" s="176">
        <f t="shared" ref="O26" si="23">O10/$B10</f>
        <v>0.10032362459546926</v>
      </c>
    </row>
    <row r="27" spans="1:15" ht="25.5" x14ac:dyDescent="0.2">
      <c r="A27" s="9" t="s">
        <v>254</v>
      </c>
      <c r="B27" s="176">
        <f t="shared" si="4"/>
        <v>1</v>
      </c>
      <c r="C27" s="209">
        <f t="shared" si="5"/>
        <v>0.60444444444444445</v>
      </c>
      <c r="D27" s="172">
        <f t="shared" ref="D27:E27" si="24">D11/$B11</f>
        <v>0.24444444444444444</v>
      </c>
      <c r="E27" s="172">
        <f t="shared" si="24"/>
        <v>0.36</v>
      </c>
      <c r="F27" s="117"/>
      <c r="G27" s="176">
        <f t="shared" si="7"/>
        <v>0.10666666666666666</v>
      </c>
      <c r="H27" s="172">
        <f t="shared" ref="H27:I27" si="25">H11/$B11</f>
        <v>5.7777777777777775E-2</v>
      </c>
      <c r="I27" s="172">
        <f t="shared" si="25"/>
        <v>4.8888888888888891E-2</v>
      </c>
      <c r="J27" s="117"/>
      <c r="K27" s="176">
        <f t="shared" si="9"/>
        <v>0.1111111111111111</v>
      </c>
      <c r="L27" s="172">
        <f t="shared" ref="L27:M27" si="26">L11/$B11</f>
        <v>3.111111111111111E-2</v>
      </c>
      <c r="M27" s="172">
        <f t="shared" si="26"/>
        <v>0.08</v>
      </c>
      <c r="N27" s="342"/>
      <c r="O27" s="176">
        <f t="shared" ref="O27" si="27">O11/$B11</f>
        <v>0.17777777777777778</v>
      </c>
    </row>
    <row r="28" spans="1:15" ht="25.5" x14ac:dyDescent="0.2">
      <c r="A28" s="9" t="s">
        <v>255</v>
      </c>
      <c r="B28" s="176">
        <f t="shared" si="4"/>
        <v>1.0000000000000002</v>
      </c>
      <c r="C28" s="209">
        <f t="shared" si="5"/>
        <v>0.54246575342465753</v>
      </c>
      <c r="D28" s="172">
        <f t="shared" ref="D28:E28" si="28">D12/$B12</f>
        <v>0.23835616438356164</v>
      </c>
      <c r="E28" s="172">
        <f t="shared" si="28"/>
        <v>0.30410958904109592</v>
      </c>
      <c r="F28" s="117"/>
      <c r="G28" s="176">
        <f t="shared" si="7"/>
        <v>0.17260273972602741</v>
      </c>
      <c r="H28" s="172">
        <f t="shared" ref="H28:I28" si="29">H12/$B12</f>
        <v>9.5890410958904104E-2</v>
      </c>
      <c r="I28" s="172">
        <f t="shared" si="29"/>
        <v>7.6712328767123292E-2</v>
      </c>
      <c r="J28" s="117"/>
      <c r="K28" s="176">
        <f t="shared" si="9"/>
        <v>0.17260273972602741</v>
      </c>
      <c r="L28" s="172">
        <f t="shared" ref="L28:M28" si="30">L12/$B12</f>
        <v>7.3972602739726029E-2</v>
      </c>
      <c r="M28" s="172">
        <f t="shared" si="30"/>
        <v>9.8630136986301367E-2</v>
      </c>
      <c r="N28" s="342"/>
      <c r="O28" s="176">
        <f t="shared" ref="O28" si="31">O12/$B12</f>
        <v>0.11232876712328767</v>
      </c>
    </row>
    <row r="29" spans="1:15" ht="26.25" thickBot="1" x14ac:dyDescent="0.25">
      <c r="A29" s="14" t="s">
        <v>256</v>
      </c>
      <c r="B29" s="177">
        <f t="shared" si="4"/>
        <v>1</v>
      </c>
      <c r="C29" s="274">
        <f t="shared" si="5"/>
        <v>0.58847736625514402</v>
      </c>
      <c r="D29" s="174">
        <f t="shared" ref="D29:E29" si="32">D13/$B13</f>
        <v>0.41975308641975306</v>
      </c>
      <c r="E29" s="174">
        <f t="shared" si="32"/>
        <v>0.16872427983539096</v>
      </c>
      <c r="F29" s="118"/>
      <c r="G29" s="177">
        <f t="shared" si="7"/>
        <v>0.14814814814814814</v>
      </c>
      <c r="H29" s="174">
        <f t="shared" ref="H29:I29" si="33">H13/$B13</f>
        <v>0.1111111111111111</v>
      </c>
      <c r="I29" s="174">
        <f t="shared" si="33"/>
        <v>3.7037037037037035E-2</v>
      </c>
      <c r="J29" s="118"/>
      <c r="K29" s="177">
        <f t="shared" si="9"/>
        <v>0.13580246913580246</v>
      </c>
      <c r="L29" s="174">
        <f t="shared" ref="L29:M29" si="34">L13/$B13</f>
        <v>9.0534979423868317E-2</v>
      </c>
      <c r="M29" s="174">
        <f t="shared" si="34"/>
        <v>4.5267489711934158E-2</v>
      </c>
      <c r="N29" s="343"/>
      <c r="O29" s="177">
        <f t="shared" ref="O29" si="35">O13/$B13</f>
        <v>0.12757201646090535</v>
      </c>
    </row>
  </sheetData>
  <mergeCells count="14">
    <mergeCell ref="A19:A21"/>
    <mergeCell ref="B19:B21"/>
    <mergeCell ref="C19:O19"/>
    <mergeCell ref="C20:E20"/>
    <mergeCell ref="G20:I20"/>
    <mergeCell ref="K20:M20"/>
    <mergeCell ref="O20:O21"/>
    <mergeCell ref="A3:A5"/>
    <mergeCell ref="B3:B5"/>
    <mergeCell ref="C3:O3"/>
    <mergeCell ref="C4:E4"/>
    <mergeCell ref="G4:I4"/>
    <mergeCell ref="K4:M4"/>
    <mergeCell ref="O4:O5"/>
  </mergeCells>
  <pageMargins left="0.7" right="0.7" top="0.75" bottom="0.75" header="0.3" footer="0.3"/>
  <pageSetup orientation="landscape" r:id="rId1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7">
    <tabColor rgb="FFFF99FF"/>
  </sheetPr>
  <dimension ref="A1:Q19"/>
  <sheetViews>
    <sheetView showGridLines="0" zoomScaleNormal="100" workbookViewId="0"/>
  </sheetViews>
  <sheetFormatPr baseColWidth="10" defaultRowHeight="12.75" x14ac:dyDescent="0.2"/>
  <cols>
    <col min="1" max="1" width="50" style="7" customWidth="1"/>
    <col min="2" max="2" width="14.42578125" style="7" customWidth="1"/>
    <col min="3" max="5" width="11.7109375" style="8" customWidth="1"/>
    <col min="6" max="6" width="0.5703125" style="8" customWidth="1"/>
    <col min="7" max="9" width="11.7109375" style="8" customWidth="1"/>
    <col min="10" max="10" width="0.5703125" style="8" customWidth="1"/>
    <col min="11" max="13" width="11.7109375" style="8" customWidth="1"/>
    <col min="14" max="14" width="0.5703125" style="8" customWidth="1"/>
    <col min="15" max="17" width="11.7109375" style="8" customWidth="1"/>
    <col min="18" max="16384" width="11.42578125" style="7"/>
  </cols>
  <sheetData>
    <row r="1" spans="1:17" ht="16.5" x14ac:dyDescent="0.2">
      <c r="A1" s="3" t="s">
        <v>311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17" t="s">
        <v>261</v>
      </c>
    </row>
    <row r="2" spans="1:17" ht="13.5" thickBot="1" x14ac:dyDescent="0.25">
      <c r="A2" s="6">
        <v>2014</v>
      </c>
      <c r="B2" s="6"/>
    </row>
    <row r="3" spans="1:17" ht="15" customHeight="1" x14ac:dyDescent="0.2">
      <c r="A3" s="350" t="s">
        <v>266</v>
      </c>
      <c r="B3" s="350" t="s">
        <v>1</v>
      </c>
      <c r="C3" s="358" t="s">
        <v>6</v>
      </c>
      <c r="D3" s="358"/>
      <c r="E3" s="358"/>
      <c r="F3" s="41"/>
      <c r="G3" s="358" t="s">
        <v>7</v>
      </c>
      <c r="H3" s="358"/>
      <c r="I3" s="358"/>
      <c r="J3" s="41"/>
      <c r="K3" s="358" t="s">
        <v>162</v>
      </c>
      <c r="L3" s="358"/>
      <c r="M3" s="358"/>
      <c r="N3" s="41"/>
      <c r="O3" s="358" t="s">
        <v>346</v>
      </c>
      <c r="P3" s="358"/>
      <c r="Q3" s="358"/>
    </row>
    <row r="4" spans="1:17" ht="30" customHeight="1" thickBot="1" x14ac:dyDescent="0.25">
      <c r="A4" s="351"/>
      <c r="B4" s="351"/>
      <c r="C4" s="94" t="s">
        <v>1</v>
      </c>
      <c r="D4" s="94" t="s">
        <v>8</v>
      </c>
      <c r="E4" s="94" t="s">
        <v>9</v>
      </c>
      <c r="F4" s="40"/>
      <c r="G4" s="94" t="s">
        <v>1</v>
      </c>
      <c r="H4" s="94" t="s">
        <v>8</v>
      </c>
      <c r="I4" s="94" t="s">
        <v>9</v>
      </c>
      <c r="J4" s="40"/>
      <c r="K4" s="94" t="s">
        <v>1</v>
      </c>
      <c r="L4" s="94" t="s">
        <v>8</v>
      </c>
      <c r="M4" s="94" t="s">
        <v>9</v>
      </c>
      <c r="N4" s="40"/>
      <c r="O4" s="94" t="s">
        <v>1</v>
      </c>
      <c r="P4" s="94" t="s">
        <v>8</v>
      </c>
      <c r="Q4" s="94" t="s">
        <v>9</v>
      </c>
    </row>
    <row r="5" spans="1:17" ht="30" customHeight="1" x14ac:dyDescent="0.2">
      <c r="A5" s="46" t="s">
        <v>262</v>
      </c>
      <c r="B5" s="124">
        <f>SUM(C5,G5,K5,O5)</f>
        <v>8970</v>
      </c>
      <c r="C5" s="124">
        <f>SUM(D5:E5)</f>
        <v>6616</v>
      </c>
      <c r="D5" s="116">
        <v>5107</v>
      </c>
      <c r="E5" s="116">
        <v>1509</v>
      </c>
      <c r="F5" s="116"/>
      <c r="G5" s="124">
        <f>SUM(H5:I5)</f>
        <v>1216</v>
      </c>
      <c r="H5" s="116">
        <v>902</v>
      </c>
      <c r="I5" s="116">
        <v>314</v>
      </c>
      <c r="J5" s="116"/>
      <c r="K5" s="124">
        <f>SUM(L5:M5)</f>
        <v>1120</v>
      </c>
      <c r="L5" s="116">
        <v>801</v>
      </c>
      <c r="M5" s="116">
        <v>319</v>
      </c>
      <c r="N5" s="116"/>
      <c r="O5" s="124">
        <f>SUM(P5:Q5)</f>
        <v>18</v>
      </c>
      <c r="P5" s="116">
        <v>16</v>
      </c>
      <c r="Q5" s="116">
        <v>2</v>
      </c>
    </row>
    <row r="6" spans="1:17" ht="16.5" customHeight="1" x14ac:dyDescent="0.2">
      <c r="A6" s="9" t="s">
        <v>263</v>
      </c>
      <c r="B6" s="125">
        <f t="shared" ref="B6:B8" si="0">SUM(C6,G6,K6,O6)</f>
        <v>7736</v>
      </c>
      <c r="C6" s="125">
        <f t="shared" ref="C6:C7" si="1">SUM(D6:E6)</f>
        <v>5912</v>
      </c>
      <c r="D6" s="117">
        <v>4573</v>
      </c>
      <c r="E6" s="117">
        <v>1339</v>
      </c>
      <c r="F6" s="117"/>
      <c r="G6" s="125">
        <f t="shared" ref="G6" si="2">SUM(H6:I6)</f>
        <v>558</v>
      </c>
      <c r="H6" s="117">
        <v>426</v>
      </c>
      <c r="I6" s="117">
        <v>132</v>
      </c>
      <c r="J6" s="117"/>
      <c r="K6" s="133"/>
      <c r="L6" s="130" t="s">
        <v>34</v>
      </c>
      <c r="M6" s="129"/>
      <c r="N6" s="117"/>
      <c r="O6" s="125">
        <f t="shared" ref="O6:O7" si="3">SUM(P6:Q6)</f>
        <v>1266</v>
      </c>
      <c r="P6" s="117">
        <v>909</v>
      </c>
      <c r="Q6" s="117">
        <v>357</v>
      </c>
    </row>
    <row r="7" spans="1:17" ht="44.25" customHeight="1" x14ac:dyDescent="0.2">
      <c r="A7" s="9" t="s">
        <v>267</v>
      </c>
      <c r="B7" s="125">
        <f t="shared" si="0"/>
        <v>5912</v>
      </c>
      <c r="C7" s="125">
        <f t="shared" si="1"/>
        <v>2592</v>
      </c>
      <c r="D7" s="117">
        <v>1939</v>
      </c>
      <c r="E7" s="117">
        <v>653</v>
      </c>
      <c r="F7" s="117"/>
      <c r="G7" s="310" t="s">
        <v>374</v>
      </c>
      <c r="H7" s="297" t="s">
        <v>374</v>
      </c>
      <c r="I7" s="297" t="s">
        <v>374</v>
      </c>
      <c r="J7" s="117"/>
      <c r="K7" s="310" t="s">
        <v>374</v>
      </c>
      <c r="L7" s="297" t="s">
        <v>374</v>
      </c>
      <c r="M7" s="297" t="s">
        <v>374</v>
      </c>
      <c r="N7" s="117"/>
      <c r="O7" s="125">
        <f t="shared" si="3"/>
        <v>3320</v>
      </c>
      <c r="P7" s="117">
        <v>2634</v>
      </c>
      <c r="Q7" s="117">
        <v>686</v>
      </c>
    </row>
    <row r="8" spans="1:17" ht="16.5" customHeight="1" thickBot="1" x14ac:dyDescent="0.25">
      <c r="A8" s="14" t="s">
        <v>264</v>
      </c>
      <c r="B8" s="126">
        <f t="shared" si="0"/>
        <v>8970</v>
      </c>
      <c r="C8" s="126">
        <f>SUM(D8:E8)</f>
        <v>7560</v>
      </c>
      <c r="D8" s="118">
        <v>5752</v>
      </c>
      <c r="E8" s="118">
        <v>1808</v>
      </c>
      <c r="F8" s="118"/>
      <c r="G8" s="126">
        <f>SUM(H8:I8)</f>
        <v>1392</v>
      </c>
      <c r="H8" s="118">
        <v>1058</v>
      </c>
      <c r="I8" s="118">
        <v>334</v>
      </c>
      <c r="J8" s="118"/>
      <c r="K8" s="131"/>
      <c r="L8" s="132" t="s">
        <v>34</v>
      </c>
      <c r="M8" s="131"/>
      <c r="N8" s="118"/>
      <c r="O8" s="126">
        <f>SUM(P8:Q8)</f>
        <v>18</v>
      </c>
      <c r="P8" s="118">
        <v>16</v>
      </c>
      <c r="Q8" s="118">
        <v>2</v>
      </c>
    </row>
    <row r="13" spans="1:17" ht="13.5" thickBot="1" x14ac:dyDescent="0.25"/>
    <row r="14" spans="1:17" ht="20.25" customHeight="1" x14ac:dyDescent="0.2">
      <c r="A14" s="350" t="s">
        <v>266</v>
      </c>
      <c r="B14" s="350" t="s">
        <v>1</v>
      </c>
      <c r="C14" s="358" t="s">
        <v>6</v>
      </c>
      <c r="D14" s="358"/>
      <c r="E14" s="358"/>
      <c r="F14" s="41"/>
      <c r="G14" s="358" t="s">
        <v>7</v>
      </c>
      <c r="H14" s="358"/>
      <c r="I14" s="358"/>
      <c r="J14" s="41"/>
      <c r="K14" s="358" t="s">
        <v>162</v>
      </c>
      <c r="L14" s="358"/>
      <c r="M14" s="358"/>
      <c r="N14" s="41"/>
      <c r="O14" s="358" t="s">
        <v>346</v>
      </c>
      <c r="P14" s="358"/>
      <c r="Q14" s="358"/>
    </row>
    <row r="15" spans="1:17" ht="20.25" customHeight="1" thickBot="1" x14ac:dyDescent="0.25">
      <c r="A15" s="351"/>
      <c r="B15" s="351"/>
      <c r="C15" s="164" t="s">
        <v>1</v>
      </c>
      <c r="D15" s="164" t="s">
        <v>8</v>
      </c>
      <c r="E15" s="164" t="s">
        <v>9</v>
      </c>
      <c r="F15" s="40"/>
      <c r="G15" s="164" t="s">
        <v>1</v>
      </c>
      <c r="H15" s="164" t="s">
        <v>8</v>
      </c>
      <c r="I15" s="164" t="s">
        <v>9</v>
      </c>
      <c r="J15" s="40"/>
      <c r="K15" s="164" t="s">
        <v>1</v>
      </c>
      <c r="L15" s="164" t="s">
        <v>8</v>
      </c>
      <c r="M15" s="164" t="s">
        <v>9</v>
      </c>
      <c r="N15" s="40"/>
      <c r="O15" s="164" t="s">
        <v>1</v>
      </c>
      <c r="P15" s="164" t="s">
        <v>8</v>
      </c>
      <c r="Q15" s="164" t="s">
        <v>9</v>
      </c>
    </row>
    <row r="16" spans="1:17" ht="34.5" customHeight="1" x14ac:dyDescent="0.2">
      <c r="A16" s="46" t="s">
        <v>262</v>
      </c>
      <c r="B16" s="302">
        <f>SUM(C16,G16,K16,O16)</f>
        <v>0.99999999999999989</v>
      </c>
      <c r="C16" s="307">
        <f>SUM(D16:E16)</f>
        <v>0.73756967670011142</v>
      </c>
      <c r="D16" s="299">
        <f>D5/$B$5</f>
        <v>0.56934225195094756</v>
      </c>
      <c r="E16" s="299">
        <f>E5/$B$5</f>
        <v>0.16822742474916388</v>
      </c>
      <c r="F16" s="116"/>
      <c r="G16" s="302">
        <f>SUM(H16:I16)</f>
        <v>0.13556298773690079</v>
      </c>
      <c r="H16" s="299">
        <f>H5/$B$5</f>
        <v>0.10055741360089186</v>
      </c>
      <c r="I16" s="299">
        <f>I5/$B$5</f>
        <v>3.5005574136008917E-2</v>
      </c>
      <c r="J16" s="116"/>
      <c r="K16" s="302">
        <f>SUM(L16:M16)</f>
        <v>0.12486064659977704</v>
      </c>
      <c r="L16" s="299">
        <f>L5/$B$5</f>
        <v>8.9297658862876259E-2</v>
      </c>
      <c r="M16" s="299">
        <f>M5/$B$5</f>
        <v>3.5562987736900781E-2</v>
      </c>
      <c r="N16" s="116"/>
      <c r="O16" s="302">
        <f>SUM(P16:Q16)</f>
        <v>2.0066889632107026E-3</v>
      </c>
      <c r="P16" s="299">
        <f>P5/$B$5</f>
        <v>1.7837235228539577E-3</v>
      </c>
      <c r="Q16" s="299">
        <f>Q5/$B$5</f>
        <v>2.2296544035674471E-4</v>
      </c>
    </row>
    <row r="17" spans="1:17" ht="20.25" customHeight="1" x14ac:dyDescent="0.2">
      <c r="A17" s="9" t="s">
        <v>263</v>
      </c>
      <c r="B17" s="303">
        <f t="shared" ref="B17:B19" si="4">SUM(C17,G17,K17,O17)</f>
        <v>0.99999999999999989</v>
      </c>
      <c r="C17" s="308">
        <f t="shared" ref="C17:C18" si="5">SUM(D17:E17)</f>
        <v>0.764219234746639</v>
      </c>
      <c r="D17" s="300">
        <f>D6/$B$6</f>
        <v>0.59113236814891412</v>
      </c>
      <c r="E17" s="300">
        <f>E6/$B$6</f>
        <v>0.17308686659772493</v>
      </c>
      <c r="F17" s="117"/>
      <c r="G17" s="303">
        <f t="shared" ref="G17" si="6">SUM(H17:I17)</f>
        <v>7.2130299896587383E-2</v>
      </c>
      <c r="H17" s="300">
        <f>H6/$B$6</f>
        <v>5.5067218200620473E-2</v>
      </c>
      <c r="I17" s="300">
        <f>I6/$B$6</f>
        <v>1.7063081695966906E-2</v>
      </c>
      <c r="J17" s="117"/>
      <c r="K17" s="133"/>
      <c r="L17" s="130" t="s">
        <v>34</v>
      </c>
      <c r="M17" s="129"/>
      <c r="N17" s="117"/>
      <c r="O17" s="303">
        <f t="shared" ref="O17:O18" si="7">SUM(P17:Q17)</f>
        <v>0.16365046535677352</v>
      </c>
      <c r="P17" s="300">
        <f>P6/$B$6</f>
        <v>0.11750258531540848</v>
      </c>
      <c r="Q17" s="300">
        <f>Q6/$B$6</f>
        <v>4.6147880041365046E-2</v>
      </c>
    </row>
    <row r="18" spans="1:17" ht="43.5" customHeight="1" x14ac:dyDescent="0.2">
      <c r="A18" s="9" t="s">
        <v>267</v>
      </c>
      <c r="B18" s="303">
        <f t="shared" si="4"/>
        <v>1</v>
      </c>
      <c r="C18" s="327">
        <f t="shared" si="5"/>
        <v>0.43843031123139375</v>
      </c>
      <c r="D18" s="300">
        <f>D7/$B$7</f>
        <v>0.32797699594046009</v>
      </c>
      <c r="E18" s="300">
        <f>E7/$B$7</f>
        <v>0.11045331529093369</v>
      </c>
      <c r="F18" s="117"/>
      <c r="G18" s="310" t="s">
        <v>374</v>
      </c>
      <c r="H18" s="297" t="s">
        <v>374</v>
      </c>
      <c r="I18" s="297" t="s">
        <v>374</v>
      </c>
      <c r="J18" s="117"/>
      <c r="K18" s="310" t="s">
        <v>374</v>
      </c>
      <c r="L18" s="297" t="s">
        <v>374</v>
      </c>
      <c r="M18" s="297" t="s">
        <v>374</v>
      </c>
      <c r="N18" s="117"/>
      <c r="O18" s="308">
        <f t="shared" si="7"/>
        <v>0.56156968876860625</v>
      </c>
      <c r="P18" s="300">
        <f>P7/$B$7</f>
        <v>0.44553450608930989</v>
      </c>
      <c r="Q18" s="300">
        <f>Q7/$B$7</f>
        <v>0.11603518267929634</v>
      </c>
    </row>
    <row r="19" spans="1:17" ht="19.5" customHeight="1" thickBot="1" x14ac:dyDescent="0.25">
      <c r="A19" s="14" t="s">
        <v>264</v>
      </c>
      <c r="B19" s="304">
        <f t="shared" si="4"/>
        <v>1</v>
      </c>
      <c r="C19" s="309">
        <f>SUM(D19:E19)</f>
        <v>0.84280936454849498</v>
      </c>
      <c r="D19" s="301">
        <f t="shared" ref="D19:E19" si="8">D8/$B$5</f>
        <v>0.64124860646599779</v>
      </c>
      <c r="E19" s="301">
        <f t="shared" si="8"/>
        <v>0.20156075808249721</v>
      </c>
      <c r="F19" s="118"/>
      <c r="G19" s="304">
        <f>SUM(H19:I19)</f>
        <v>0.15518394648829431</v>
      </c>
      <c r="H19" s="301">
        <f t="shared" ref="H19:I19" si="9">H8/$B$5</f>
        <v>0.11794871794871795</v>
      </c>
      <c r="I19" s="301">
        <f t="shared" si="9"/>
        <v>3.7235228539576365E-2</v>
      </c>
      <c r="J19" s="118"/>
      <c r="K19" s="131"/>
      <c r="L19" s="132" t="s">
        <v>34</v>
      </c>
      <c r="M19" s="131"/>
      <c r="N19" s="118"/>
      <c r="O19" s="304">
        <f>SUM(P19:Q19)</f>
        <v>2.0066889632107026E-3</v>
      </c>
      <c r="P19" s="301">
        <f t="shared" ref="P19:Q19" si="10">P8/$B$5</f>
        <v>1.7837235228539577E-3</v>
      </c>
      <c r="Q19" s="301">
        <f t="shared" si="10"/>
        <v>2.2296544035674471E-4</v>
      </c>
    </row>
  </sheetData>
  <mergeCells count="12">
    <mergeCell ref="O14:Q14"/>
    <mergeCell ref="A14:A15"/>
    <mergeCell ref="B14:B15"/>
    <mergeCell ref="C14:E14"/>
    <mergeCell ref="G14:I14"/>
    <mergeCell ref="K14:M14"/>
    <mergeCell ref="A3:A4"/>
    <mergeCell ref="C3:E3"/>
    <mergeCell ref="G3:I3"/>
    <mergeCell ref="O3:Q3"/>
    <mergeCell ref="K3:M3"/>
    <mergeCell ref="B3:B4"/>
  </mergeCells>
  <pageMargins left="0.7" right="0.7" top="0.75" bottom="0.75" header="0.3" footer="0.3"/>
  <pageSetup orientation="landscape" r:id="rId1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8">
    <tabColor rgb="FFFF99FF"/>
  </sheetPr>
  <dimension ref="A1:I34"/>
  <sheetViews>
    <sheetView showGridLines="0" zoomScaleNormal="100" workbookViewId="0"/>
  </sheetViews>
  <sheetFormatPr baseColWidth="10" defaultRowHeight="12.75" x14ac:dyDescent="0.2"/>
  <cols>
    <col min="1" max="1" width="48.28515625" style="7" customWidth="1"/>
    <col min="2" max="2" width="13.42578125" style="7" customWidth="1"/>
    <col min="3" max="5" width="9.85546875" style="8" customWidth="1"/>
    <col min="6" max="6" width="0.5703125" style="7" customWidth="1"/>
    <col min="7" max="9" width="9.85546875" style="7" customWidth="1"/>
    <col min="10" max="16384" width="11.42578125" style="7"/>
  </cols>
  <sheetData>
    <row r="1" spans="1:9" ht="16.5" x14ac:dyDescent="0.2">
      <c r="A1" s="3" t="s">
        <v>312</v>
      </c>
      <c r="B1" s="3"/>
      <c r="C1" s="3"/>
      <c r="E1" s="17"/>
      <c r="I1" s="17" t="s">
        <v>265</v>
      </c>
    </row>
    <row r="2" spans="1:9" ht="13.5" thickBot="1" x14ac:dyDescent="0.25">
      <c r="A2" s="6">
        <v>2014</v>
      </c>
      <c r="B2" s="6"/>
    </row>
    <row r="3" spans="1:9" ht="15" customHeight="1" x14ac:dyDescent="0.2">
      <c r="A3" s="350" t="s">
        <v>268</v>
      </c>
      <c r="B3" s="350" t="s">
        <v>1</v>
      </c>
      <c r="C3" s="358" t="s">
        <v>6</v>
      </c>
      <c r="D3" s="358"/>
      <c r="E3" s="358"/>
      <c r="F3" s="41"/>
      <c r="G3" s="358" t="s">
        <v>7</v>
      </c>
      <c r="H3" s="358"/>
      <c r="I3" s="358"/>
    </row>
    <row r="4" spans="1:9" ht="30" customHeight="1" thickBot="1" x14ac:dyDescent="0.25">
      <c r="A4" s="351"/>
      <c r="B4" s="351"/>
      <c r="C4" s="93" t="s">
        <v>1</v>
      </c>
      <c r="D4" s="94" t="s">
        <v>8</v>
      </c>
      <c r="E4" s="94" t="s">
        <v>9</v>
      </c>
      <c r="F4" s="40"/>
      <c r="G4" s="93" t="s">
        <v>1</v>
      </c>
      <c r="H4" s="94" t="s">
        <v>8</v>
      </c>
      <c r="I4" s="94" t="s">
        <v>9</v>
      </c>
    </row>
    <row r="5" spans="1:9" ht="18" customHeight="1" x14ac:dyDescent="0.2">
      <c r="A5" s="49" t="s">
        <v>269</v>
      </c>
      <c r="B5" s="124">
        <f>SUM(C5,G5)</f>
        <v>8970</v>
      </c>
      <c r="C5" s="124">
        <f>SUM(D5:E5)</f>
        <v>3466</v>
      </c>
      <c r="D5" s="121">
        <v>2574</v>
      </c>
      <c r="E5" s="121">
        <v>892</v>
      </c>
      <c r="F5" s="121"/>
      <c r="G5" s="124">
        <f>SUM(H5:I5)</f>
        <v>5504</v>
      </c>
      <c r="H5" s="121">
        <v>4252</v>
      </c>
      <c r="I5" s="121">
        <v>1252</v>
      </c>
    </row>
    <row r="6" spans="1:9" ht="18" customHeight="1" x14ac:dyDescent="0.2">
      <c r="A6" s="23" t="s">
        <v>270</v>
      </c>
      <c r="B6" s="125">
        <f t="shared" ref="B6:B15" si="0">SUM(C6,G6)</f>
        <v>8970</v>
      </c>
      <c r="C6" s="125">
        <f t="shared" ref="C6:C15" si="1">SUM(D6:E6)</f>
        <v>7359</v>
      </c>
      <c r="D6" s="10">
        <v>5587</v>
      </c>
      <c r="E6" s="10">
        <v>1772</v>
      </c>
      <c r="F6" s="10"/>
      <c r="G6" s="125">
        <f t="shared" ref="G6:G15" si="2">SUM(H6:I6)</f>
        <v>1611</v>
      </c>
      <c r="H6" s="10">
        <v>1239</v>
      </c>
      <c r="I6" s="10">
        <v>372</v>
      </c>
    </row>
    <row r="7" spans="1:9" ht="18" customHeight="1" x14ac:dyDescent="0.2">
      <c r="A7" s="23" t="s">
        <v>271</v>
      </c>
      <c r="B7" s="125">
        <f t="shared" si="0"/>
        <v>8970</v>
      </c>
      <c r="C7" s="125">
        <f t="shared" si="1"/>
        <v>4009</v>
      </c>
      <c r="D7" s="10">
        <v>3072</v>
      </c>
      <c r="E7" s="10">
        <v>937</v>
      </c>
      <c r="F7" s="10"/>
      <c r="G7" s="125">
        <f t="shared" si="2"/>
        <v>4961</v>
      </c>
      <c r="H7" s="10">
        <v>3754</v>
      </c>
      <c r="I7" s="10">
        <v>1207</v>
      </c>
    </row>
    <row r="8" spans="1:9" ht="18" customHeight="1" x14ac:dyDescent="0.2">
      <c r="A8" s="23" t="s">
        <v>272</v>
      </c>
      <c r="B8" s="125">
        <f t="shared" si="0"/>
        <v>8970</v>
      </c>
      <c r="C8" s="125">
        <f t="shared" si="1"/>
        <v>6824</v>
      </c>
      <c r="D8" s="10">
        <v>5353</v>
      </c>
      <c r="E8" s="10">
        <v>1471</v>
      </c>
      <c r="F8" s="10"/>
      <c r="G8" s="125">
        <f t="shared" si="2"/>
        <v>2146</v>
      </c>
      <c r="H8" s="10">
        <v>1473</v>
      </c>
      <c r="I8" s="10">
        <v>673</v>
      </c>
    </row>
    <row r="9" spans="1:9" ht="18" customHeight="1" x14ac:dyDescent="0.2">
      <c r="A9" s="23" t="s">
        <v>273</v>
      </c>
      <c r="B9" s="125">
        <f t="shared" si="0"/>
        <v>8970</v>
      </c>
      <c r="C9" s="125">
        <f t="shared" si="1"/>
        <v>3628</v>
      </c>
      <c r="D9" s="10">
        <v>2914</v>
      </c>
      <c r="E9" s="10">
        <v>714</v>
      </c>
      <c r="F9" s="10"/>
      <c r="G9" s="125">
        <f t="shared" si="2"/>
        <v>5342</v>
      </c>
      <c r="H9" s="10">
        <v>3912</v>
      </c>
      <c r="I9" s="10">
        <v>1430</v>
      </c>
    </row>
    <row r="10" spans="1:9" ht="18" customHeight="1" x14ac:dyDescent="0.2">
      <c r="A10" s="23" t="s">
        <v>274</v>
      </c>
      <c r="B10" s="125">
        <f t="shared" si="0"/>
        <v>8970</v>
      </c>
      <c r="C10" s="125">
        <f t="shared" si="1"/>
        <v>3582</v>
      </c>
      <c r="D10" s="10">
        <v>2707</v>
      </c>
      <c r="E10" s="10">
        <v>875</v>
      </c>
      <c r="F10" s="10"/>
      <c r="G10" s="125">
        <f t="shared" si="2"/>
        <v>5388</v>
      </c>
      <c r="H10" s="10">
        <v>4119</v>
      </c>
      <c r="I10" s="10">
        <v>1269</v>
      </c>
    </row>
    <row r="11" spans="1:9" ht="18" customHeight="1" x14ac:dyDescent="0.2">
      <c r="A11" s="23" t="s">
        <v>275</v>
      </c>
      <c r="B11" s="125">
        <f t="shared" si="0"/>
        <v>8970</v>
      </c>
      <c r="C11" s="125">
        <f t="shared" si="1"/>
        <v>3605</v>
      </c>
      <c r="D11" s="10">
        <v>2683</v>
      </c>
      <c r="E11" s="10">
        <v>922</v>
      </c>
      <c r="F11" s="10"/>
      <c r="G11" s="125">
        <f t="shared" si="2"/>
        <v>5365</v>
      </c>
      <c r="H11" s="10">
        <v>4143</v>
      </c>
      <c r="I11" s="10">
        <v>1222</v>
      </c>
    </row>
    <row r="12" spans="1:9" ht="18" customHeight="1" x14ac:dyDescent="0.2">
      <c r="A12" s="23" t="s">
        <v>276</v>
      </c>
      <c r="B12" s="125">
        <f t="shared" si="0"/>
        <v>8970</v>
      </c>
      <c r="C12" s="125">
        <f t="shared" si="1"/>
        <v>1249</v>
      </c>
      <c r="D12" s="10">
        <v>1042</v>
      </c>
      <c r="E12" s="10">
        <v>207</v>
      </c>
      <c r="F12" s="10"/>
      <c r="G12" s="125">
        <f t="shared" si="2"/>
        <v>7721</v>
      </c>
      <c r="H12" s="10">
        <v>5784</v>
      </c>
      <c r="I12" s="10">
        <v>1937</v>
      </c>
    </row>
    <row r="13" spans="1:9" ht="18" customHeight="1" x14ac:dyDescent="0.2">
      <c r="A13" s="23" t="s">
        <v>277</v>
      </c>
      <c r="B13" s="125">
        <f t="shared" si="0"/>
        <v>8970</v>
      </c>
      <c r="C13" s="125">
        <f t="shared" si="1"/>
        <v>922</v>
      </c>
      <c r="D13" s="10">
        <v>726</v>
      </c>
      <c r="E13" s="10">
        <v>196</v>
      </c>
      <c r="F13" s="10"/>
      <c r="G13" s="125">
        <f t="shared" si="2"/>
        <v>8048</v>
      </c>
      <c r="H13" s="10">
        <v>6100</v>
      </c>
      <c r="I13" s="10">
        <v>1948</v>
      </c>
    </row>
    <row r="14" spans="1:9" ht="18" customHeight="1" x14ac:dyDescent="0.2">
      <c r="A14" s="23" t="s">
        <v>278</v>
      </c>
      <c r="B14" s="125">
        <f t="shared" si="0"/>
        <v>8970</v>
      </c>
      <c r="C14" s="125">
        <f t="shared" si="1"/>
        <v>779</v>
      </c>
      <c r="D14" s="10">
        <v>614</v>
      </c>
      <c r="E14" s="10">
        <v>165</v>
      </c>
      <c r="F14" s="10"/>
      <c r="G14" s="125">
        <f t="shared" si="2"/>
        <v>8191</v>
      </c>
      <c r="H14" s="10">
        <v>6212</v>
      </c>
      <c r="I14" s="10">
        <v>1979</v>
      </c>
    </row>
    <row r="15" spans="1:9" ht="18" customHeight="1" x14ac:dyDescent="0.2">
      <c r="A15" s="23" t="s">
        <v>348</v>
      </c>
      <c r="B15" s="125">
        <f t="shared" si="0"/>
        <v>8970</v>
      </c>
      <c r="C15" s="125">
        <f t="shared" si="1"/>
        <v>90</v>
      </c>
      <c r="D15" s="10">
        <v>72</v>
      </c>
      <c r="E15" s="10">
        <v>18</v>
      </c>
      <c r="F15" s="10"/>
      <c r="G15" s="125">
        <f t="shared" si="2"/>
        <v>8880</v>
      </c>
      <c r="H15" s="10">
        <v>6754</v>
      </c>
      <c r="I15" s="10">
        <v>2126</v>
      </c>
    </row>
    <row r="16" spans="1:9" ht="18" customHeight="1" thickBot="1" x14ac:dyDescent="0.25">
      <c r="A16" s="51" t="s">
        <v>279</v>
      </c>
      <c r="B16" s="126">
        <f>SUM(G16,C16)</f>
        <v>8970</v>
      </c>
      <c r="C16" s="126">
        <f>SUM(D16:E16)</f>
        <v>8459</v>
      </c>
      <c r="D16" s="57">
        <v>6452</v>
      </c>
      <c r="E16" s="57">
        <v>2007</v>
      </c>
      <c r="F16" s="57"/>
      <c r="G16" s="126">
        <f>SUM(H16:I16)</f>
        <v>511</v>
      </c>
      <c r="H16" s="57">
        <v>374</v>
      </c>
      <c r="I16" s="57">
        <v>137</v>
      </c>
    </row>
    <row r="20" spans="1:9" ht="13.5" thickBot="1" x14ac:dyDescent="0.25"/>
    <row r="21" spans="1:9" ht="17.25" customHeight="1" x14ac:dyDescent="0.2">
      <c r="A21" s="350" t="s">
        <v>268</v>
      </c>
      <c r="B21" s="350" t="s">
        <v>1</v>
      </c>
      <c r="C21" s="358" t="s">
        <v>6</v>
      </c>
      <c r="D21" s="358"/>
      <c r="E21" s="358"/>
      <c r="F21" s="41"/>
      <c r="G21" s="358" t="s">
        <v>7</v>
      </c>
      <c r="H21" s="358"/>
      <c r="I21" s="358"/>
    </row>
    <row r="22" spans="1:9" ht="17.25" customHeight="1" thickBot="1" x14ac:dyDescent="0.25">
      <c r="A22" s="351"/>
      <c r="B22" s="351"/>
      <c r="C22" s="163" t="s">
        <v>1</v>
      </c>
      <c r="D22" s="164" t="s">
        <v>8</v>
      </c>
      <c r="E22" s="164" t="s">
        <v>9</v>
      </c>
      <c r="F22" s="40"/>
      <c r="G22" s="163" t="s">
        <v>1</v>
      </c>
      <c r="H22" s="164" t="s">
        <v>8</v>
      </c>
      <c r="I22" s="164" t="s">
        <v>9</v>
      </c>
    </row>
    <row r="23" spans="1:9" ht="19.5" customHeight="1" x14ac:dyDescent="0.2">
      <c r="A23" s="49" t="s">
        <v>269</v>
      </c>
      <c r="B23" s="302">
        <f>SUM(C23,G23)</f>
        <v>1</v>
      </c>
      <c r="C23" s="302">
        <f>SUM(D23:E23)</f>
        <v>0.38639910813823858</v>
      </c>
      <c r="D23" s="293">
        <f>D5/$B$5</f>
        <v>0.28695652173913044</v>
      </c>
      <c r="E23" s="293">
        <f>E5/$B$5</f>
        <v>9.9442586399108135E-2</v>
      </c>
      <c r="F23" s="293"/>
      <c r="G23" s="307">
        <f>SUM(H23:I23)</f>
        <v>0.61360089186176148</v>
      </c>
      <c r="H23" s="293">
        <f>H5/$B$5</f>
        <v>0.47402452619843927</v>
      </c>
      <c r="I23" s="293">
        <f>I5/$B$5</f>
        <v>0.13957636566332218</v>
      </c>
    </row>
    <row r="24" spans="1:9" ht="19.5" customHeight="1" x14ac:dyDescent="0.2">
      <c r="A24" s="23" t="s">
        <v>270</v>
      </c>
      <c r="B24" s="303">
        <f t="shared" ref="B24:B33" si="3">SUM(C24,G24)</f>
        <v>1</v>
      </c>
      <c r="C24" s="308">
        <f t="shared" ref="C24:C33" si="4">SUM(D24:E24)</f>
        <v>0.82040133779264224</v>
      </c>
      <c r="D24" s="179">
        <f t="shared" ref="D24:E24" si="5">D6/$B$5</f>
        <v>0.62285395763656637</v>
      </c>
      <c r="E24" s="179">
        <f t="shared" si="5"/>
        <v>0.19754738015607581</v>
      </c>
      <c r="F24" s="179"/>
      <c r="G24" s="303">
        <f t="shared" ref="G24:G33" si="6">SUM(H24:I24)</f>
        <v>0.17959866220735787</v>
      </c>
      <c r="H24" s="179">
        <f t="shared" ref="H24:I24" si="7">H6/$B$5</f>
        <v>0.13812709030100334</v>
      </c>
      <c r="I24" s="179">
        <f t="shared" si="7"/>
        <v>4.1471571906354518E-2</v>
      </c>
    </row>
    <row r="25" spans="1:9" ht="19.5" customHeight="1" x14ac:dyDescent="0.2">
      <c r="A25" s="23" t="s">
        <v>271</v>
      </c>
      <c r="B25" s="303">
        <f t="shared" si="3"/>
        <v>1</v>
      </c>
      <c r="C25" s="303">
        <f t="shared" si="4"/>
        <v>0.44693422519509474</v>
      </c>
      <c r="D25" s="179">
        <f t="shared" ref="D25:E25" si="8">D7/$B$5</f>
        <v>0.34247491638795985</v>
      </c>
      <c r="E25" s="179">
        <f t="shared" si="8"/>
        <v>0.10445930880713489</v>
      </c>
      <c r="F25" s="179"/>
      <c r="G25" s="308">
        <f t="shared" si="6"/>
        <v>0.55306577480490526</v>
      </c>
      <c r="H25" s="179">
        <f t="shared" ref="H25:I25" si="9">H7/$B$5</f>
        <v>0.41850613154960981</v>
      </c>
      <c r="I25" s="179">
        <f t="shared" si="9"/>
        <v>0.13455964325529543</v>
      </c>
    </row>
    <row r="26" spans="1:9" ht="19.5" customHeight="1" x14ac:dyDescent="0.2">
      <c r="A26" s="23" t="s">
        <v>272</v>
      </c>
      <c r="B26" s="303">
        <f t="shared" si="3"/>
        <v>1</v>
      </c>
      <c r="C26" s="308">
        <f t="shared" si="4"/>
        <v>0.76075808249721288</v>
      </c>
      <c r="D26" s="179">
        <f t="shared" ref="D26:E26" si="10">D8/$B$5</f>
        <v>0.59676700111482717</v>
      </c>
      <c r="E26" s="179">
        <f t="shared" si="10"/>
        <v>0.16399108138238572</v>
      </c>
      <c r="F26" s="179"/>
      <c r="G26" s="303">
        <f t="shared" si="6"/>
        <v>0.23924191750278706</v>
      </c>
      <c r="H26" s="179">
        <f t="shared" ref="H26:I26" si="11">H8/$B$5</f>
        <v>0.16421404682274249</v>
      </c>
      <c r="I26" s="179">
        <f t="shared" si="11"/>
        <v>7.5027870680044587E-2</v>
      </c>
    </row>
    <row r="27" spans="1:9" ht="19.5" customHeight="1" x14ac:dyDescent="0.2">
      <c r="A27" s="23" t="s">
        <v>273</v>
      </c>
      <c r="B27" s="303">
        <f t="shared" si="3"/>
        <v>1</v>
      </c>
      <c r="C27" s="303">
        <f t="shared" si="4"/>
        <v>0.40445930880713488</v>
      </c>
      <c r="D27" s="179">
        <f t="shared" ref="D27:E27" si="12">D9/$B$5</f>
        <v>0.32486064659977704</v>
      </c>
      <c r="E27" s="179">
        <f t="shared" si="12"/>
        <v>7.9598662207357854E-2</v>
      </c>
      <c r="F27" s="179"/>
      <c r="G27" s="308">
        <f t="shared" si="6"/>
        <v>0.59554069119286512</v>
      </c>
      <c r="H27" s="179">
        <f t="shared" ref="H27:I27" si="13">H9/$B$5</f>
        <v>0.43612040133779262</v>
      </c>
      <c r="I27" s="179">
        <f t="shared" si="13"/>
        <v>0.15942028985507245</v>
      </c>
    </row>
    <row r="28" spans="1:9" ht="19.5" customHeight="1" x14ac:dyDescent="0.2">
      <c r="A28" s="23" t="s">
        <v>274</v>
      </c>
      <c r="B28" s="303">
        <f t="shared" si="3"/>
        <v>1</v>
      </c>
      <c r="C28" s="303">
        <f t="shared" si="4"/>
        <v>0.39933110367892977</v>
      </c>
      <c r="D28" s="179">
        <f t="shared" ref="D28:E28" si="14">D10/$B$5</f>
        <v>0.30178372352285393</v>
      </c>
      <c r="E28" s="179">
        <f t="shared" si="14"/>
        <v>9.7547380156075808E-2</v>
      </c>
      <c r="F28" s="179"/>
      <c r="G28" s="308">
        <f t="shared" si="6"/>
        <v>0.60066889632107023</v>
      </c>
      <c r="H28" s="179">
        <f t="shared" ref="H28:I28" si="15">H10/$B$5</f>
        <v>0.45919732441471572</v>
      </c>
      <c r="I28" s="179">
        <f t="shared" si="15"/>
        <v>0.14147157190635451</v>
      </c>
    </row>
    <row r="29" spans="1:9" ht="19.5" customHeight="1" x14ac:dyDescent="0.2">
      <c r="A29" s="23" t="s">
        <v>275</v>
      </c>
      <c r="B29" s="303">
        <f t="shared" si="3"/>
        <v>1</v>
      </c>
      <c r="C29" s="303">
        <f t="shared" si="4"/>
        <v>0.40189520624303232</v>
      </c>
      <c r="D29" s="179">
        <f t="shared" ref="D29:E29" si="16">D11/$B$5</f>
        <v>0.29910813823857302</v>
      </c>
      <c r="E29" s="179">
        <f t="shared" si="16"/>
        <v>0.1027870680044593</v>
      </c>
      <c r="F29" s="179"/>
      <c r="G29" s="308">
        <f t="shared" si="6"/>
        <v>0.59810479375696768</v>
      </c>
      <c r="H29" s="179">
        <f t="shared" ref="H29:I29" si="17">H11/$B$5</f>
        <v>0.46187290969899664</v>
      </c>
      <c r="I29" s="179">
        <f t="shared" si="17"/>
        <v>0.13623188405797101</v>
      </c>
    </row>
    <row r="30" spans="1:9" ht="19.5" customHeight="1" x14ac:dyDescent="0.2">
      <c r="A30" s="23" t="s">
        <v>276</v>
      </c>
      <c r="B30" s="303">
        <f t="shared" si="3"/>
        <v>1</v>
      </c>
      <c r="C30" s="303">
        <f t="shared" si="4"/>
        <v>0.13924191750278708</v>
      </c>
      <c r="D30" s="179">
        <f t="shared" ref="D30:E30" si="18">D12/$B$5</f>
        <v>0.11616499442586399</v>
      </c>
      <c r="E30" s="179">
        <f t="shared" si="18"/>
        <v>2.3076923076923078E-2</v>
      </c>
      <c r="F30" s="179"/>
      <c r="G30" s="308">
        <f t="shared" si="6"/>
        <v>0.86075808249721297</v>
      </c>
      <c r="H30" s="179">
        <f t="shared" ref="H30:I30" si="19">H12/$B$5</f>
        <v>0.64481605351170568</v>
      </c>
      <c r="I30" s="179">
        <f t="shared" si="19"/>
        <v>0.21594202898550724</v>
      </c>
    </row>
    <row r="31" spans="1:9" ht="19.5" customHeight="1" x14ac:dyDescent="0.2">
      <c r="A31" s="23" t="s">
        <v>277</v>
      </c>
      <c r="B31" s="303">
        <f t="shared" si="3"/>
        <v>1</v>
      </c>
      <c r="C31" s="303">
        <f t="shared" si="4"/>
        <v>0.1027870680044593</v>
      </c>
      <c r="D31" s="179">
        <f t="shared" ref="D31:E31" si="20">D13/$B$5</f>
        <v>8.0936454849498324E-2</v>
      </c>
      <c r="E31" s="179">
        <f t="shared" si="20"/>
        <v>2.1850613154960979E-2</v>
      </c>
      <c r="F31" s="179"/>
      <c r="G31" s="308">
        <f t="shared" si="6"/>
        <v>0.89721293199554064</v>
      </c>
      <c r="H31" s="179">
        <f t="shared" ref="H31:I31" si="21">H13/$B$5</f>
        <v>0.6800445930880713</v>
      </c>
      <c r="I31" s="179">
        <f t="shared" si="21"/>
        <v>0.21716833890746934</v>
      </c>
    </row>
    <row r="32" spans="1:9" ht="19.5" customHeight="1" x14ac:dyDescent="0.2">
      <c r="A32" s="23" t="s">
        <v>278</v>
      </c>
      <c r="B32" s="303">
        <f t="shared" si="3"/>
        <v>0.99999999999999989</v>
      </c>
      <c r="C32" s="303">
        <f t="shared" si="4"/>
        <v>8.6845039018952061E-2</v>
      </c>
      <c r="D32" s="179">
        <f t="shared" ref="D32:E32" si="22">D14/$B$5</f>
        <v>6.8450390189520621E-2</v>
      </c>
      <c r="E32" s="179">
        <f t="shared" si="22"/>
        <v>1.839464882943144E-2</v>
      </c>
      <c r="F32" s="179"/>
      <c r="G32" s="308">
        <f t="shared" si="6"/>
        <v>0.91315496098104787</v>
      </c>
      <c r="H32" s="179">
        <f t="shared" ref="H32:I32" si="23">H14/$B$5</f>
        <v>0.69253065774804901</v>
      </c>
      <c r="I32" s="179">
        <f t="shared" si="23"/>
        <v>0.22062430323299889</v>
      </c>
    </row>
    <row r="33" spans="1:9" ht="19.5" customHeight="1" x14ac:dyDescent="0.2">
      <c r="A33" s="23" t="s">
        <v>348</v>
      </c>
      <c r="B33" s="303">
        <f t="shared" si="3"/>
        <v>1</v>
      </c>
      <c r="C33" s="303">
        <f t="shared" si="4"/>
        <v>1.003344481605351E-2</v>
      </c>
      <c r="D33" s="179">
        <f t="shared" ref="D33:E33" si="24">D15/$B$5</f>
        <v>8.0267558528428085E-3</v>
      </c>
      <c r="E33" s="179">
        <f t="shared" si="24"/>
        <v>2.0066889632107021E-3</v>
      </c>
      <c r="F33" s="179"/>
      <c r="G33" s="308">
        <f t="shared" si="6"/>
        <v>0.98996655518394649</v>
      </c>
      <c r="H33" s="179">
        <f t="shared" ref="H33:I33" si="25">H15/$B$5</f>
        <v>0.75295429208472686</v>
      </c>
      <c r="I33" s="179">
        <f t="shared" si="25"/>
        <v>0.23701226309921963</v>
      </c>
    </row>
    <row r="34" spans="1:9" ht="19.5" customHeight="1" thickBot="1" x14ac:dyDescent="0.25">
      <c r="A34" s="51" t="s">
        <v>279</v>
      </c>
      <c r="B34" s="304">
        <f>SUM(G34,C34)</f>
        <v>1</v>
      </c>
      <c r="C34" s="309">
        <f>SUM(D34:E34)</f>
        <v>0.94303232998885178</v>
      </c>
      <c r="D34" s="326">
        <f t="shared" ref="D34:E34" si="26">D16/$B$5</f>
        <v>0.71928651059085846</v>
      </c>
      <c r="E34" s="183">
        <f t="shared" si="26"/>
        <v>0.22374581939799332</v>
      </c>
      <c r="F34" s="183"/>
      <c r="G34" s="304">
        <f>SUM(H34:I34)</f>
        <v>5.6967670011148275E-2</v>
      </c>
      <c r="H34" s="183">
        <f t="shared" ref="H34:I34" si="27">H16/$B$5</f>
        <v>4.1694537346711261E-2</v>
      </c>
      <c r="I34" s="183">
        <f t="shared" si="27"/>
        <v>1.5273132664437012E-2</v>
      </c>
    </row>
  </sheetData>
  <mergeCells count="8">
    <mergeCell ref="A3:A4"/>
    <mergeCell ref="C3:E3"/>
    <mergeCell ref="G3:I3"/>
    <mergeCell ref="B3:B4"/>
    <mergeCell ref="A21:A22"/>
    <mergeCell ref="B21:B22"/>
    <mergeCell ref="C21:E21"/>
    <mergeCell ref="G21:I21"/>
  </mergeCells>
  <pageMargins left="0.7" right="0.7" top="0.75" bottom="0.75" header="0.3" footer="0.3"/>
  <pageSetup orientation="landscape" r:id="rId1"/>
  <ignoredErrors>
    <ignoredError sqref="C5" formulaRange="1"/>
  </ignoredErrors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9">
    <tabColor rgb="FF0000FF"/>
  </sheetPr>
  <dimension ref="A1:R25"/>
  <sheetViews>
    <sheetView showGridLines="0" workbookViewId="0"/>
  </sheetViews>
  <sheetFormatPr baseColWidth="10" defaultRowHeight="12.75" x14ac:dyDescent="0.2"/>
  <cols>
    <col min="1" max="1" width="61.140625" style="7" customWidth="1"/>
    <col min="2" max="2" width="12.85546875" style="7" customWidth="1"/>
    <col min="3" max="5" width="9.85546875" style="8" customWidth="1"/>
    <col min="6" max="6" width="0.5703125" style="8" customWidth="1"/>
    <col min="7" max="9" width="9.85546875" style="8" customWidth="1"/>
    <col min="10" max="10" width="0.5703125" style="8" customWidth="1"/>
    <col min="11" max="13" width="9.85546875" style="8" customWidth="1"/>
    <col min="14" max="14" width="0.5703125" style="8" customWidth="1"/>
    <col min="15" max="17" width="9.85546875" style="8" customWidth="1"/>
    <col min="18" max="16384" width="11.42578125" style="7"/>
  </cols>
  <sheetData>
    <row r="1" spans="1:18" ht="16.5" x14ac:dyDescent="0.2">
      <c r="A1" s="3" t="s">
        <v>313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5" t="s">
        <v>29</v>
      </c>
    </row>
    <row r="2" spans="1:18" ht="13.5" thickBot="1" x14ac:dyDescent="0.25">
      <c r="A2" s="6">
        <v>2014</v>
      </c>
      <c r="B2" s="6"/>
    </row>
    <row r="3" spans="1:18" ht="21" customHeight="1" x14ac:dyDescent="0.2">
      <c r="A3" s="350" t="s">
        <v>22</v>
      </c>
      <c r="B3" s="350" t="s">
        <v>1</v>
      </c>
      <c r="C3" s="354" t="s">
        <v>259</v>
      </c>
      <c r="D3" s="354"/>
      <c r="E3" s="354"/>
      <c r="F3" s="354"/>
      <c r="G3" s="354"/>
      <c r="H3" s="354"/>
      <c r="I3" s="354"/>
      <c r="J3" s="48"/>
      <c r="K3" s="354" t="s">
        <v>260</v>
      </c>
      <c r="L3" s="354"/>
      <c r="M3" s="354"/>
      <c r="N3" s="354"/>
      <c r="O3" s="354"/>
      <c r="P3" s="354"/>
      <c r="Q3" s="354"/>
    </row>
    <row r="4" spans="1:18" ht="21" customHeight="1" x14ac:dyDescent="0.2">
      <c r="A4" s="355"/>
      <c r="B4" s="355"/>
      <c r="C4" s="362" t="s">
        <v>6</v>
      </c>
      <c r="D4" s="362"/>
      <c r="E4" s="362"/>
      <c r="F4" s="29"/>
      <c r="G4" s="362" t="s">
        <v>7</v>
      </c>
      <c r="H4" s="362"/>
      <c r="I4" s="362"/>
      <c r="J4" s="29"/>
      <c r="K4" s="362" t="s">
        <v>6</v>
      </c>
      <c r="L4" s="362"/>
      <c r="M4" s="362"/>
      <c r="N4" s="29"/>
      <c r="O4" s="362" t="s">
        <v>7</v>
      </c>
      <c r="P4" s="362"/>
      <c r="Q4" s="362"/>
    </row>
    <row r="5" spans="1:18" ht="37.5" customHeight="1" thickBot="1" x14ac:dyDescent="0.25">
      <c r="A5" s="351"/>
      <c r="B5" s="351"/>
      <c r="C5" s="93" t="s">
        <v>1</v>
      </c>
      <c r="D5" s="94" t="s">
        <v>8</v>
      </c>
      <c r="E5" s="94" t="s">
        <v>9</v>
      </c>
      <c r="F5" s="40"/>
      <c r="G5" s="93" t="s">
        <v>1</v>
      </c>
      <c r="H5" s="94" t="s">
        <v>8</v>
      </c>
      <c r="I5" s="94" t="s">
        <v>9</v>
      </c>
      <c r="J5" s="40"/>
      <c r="K5" s="93" t="s">
        <v>1</v>
      </c>
      <c r="L5" s="94" t="s">
        <v>8</v>
      </c>
      <c r="M5" s="94" t="s">
        <v>9</v>
      </c>
      <c r="N5" s="40"/>
      <c r="O5" s="93" t="s">
        <v>1</v>
      </c>
      <c r="P5" s="94" t="s">
        <v>8</v>
      </c>
      <c r="Q5" s="94" t="s">
        <v>9</v>
      </c>
    </row>
    <row r="6" spans="1:18" ht="23.25" customHeight="1" x14ac:dyDescent="0.2">
      <c r="A6" s="9" t="s">
        <v>23</v>
      </c>
      <c r="B6" s="102">
        <f>SUM(C6,G6)</f>
        <v>8970</v>
      </c>
      <c r="C6" s="102">
        <f>SUM(D6:E6)</f>
        <v>3293</v>
      </c>
      <c r="D6" s="104">
        <v>2589</v>
      </c>
      <c r="E6" s="104">
        <v>704</v>
      </c>
      <c r="F6" s="104"/>
      <c r="G6" s="102">
        <f>SUM(H6:I6)</f>
        <v>5677</v>
      </c>
      <c r="H6" s="104">
        <v>4237</v>
      </c>
      <c r="I6" s="104">
        <v>1440</v>
      </c>
      <c r="J6" s="104"/>
      <c r="K6" s="102">
        <v>2846</v>
      </c>
      <c r="L6" s="104">
        <v>2255</v>
      </c>
      <c r="M6" s="104">
        <v>591</v>
      </c>
      <c r="N6" s="104"/>
      <c r="O6" s="102">
        <v>6124</v>
      </c>
      <c r="P6" s="104">
        <v>4571</v>
      </c>
      <c r="Q6" s="104">
        <v>1553</v>
      </c>
      <c r="R6" s="135"/>
    </row>
    <row r="7" spans="1:18" ht="23.25" customHeight="1" x14ac:dyDescent="0.2">
      <c r="A7" s="9" t="s">
        <v>24</v>
      </c>
      <c r="B7" s="102">
        <f>SUM(C7,G7)</f>
        <v>8970</v>
      </c>
      <c r="C7" s="102">
        <f t="shared" ref="C7:C10" si="0">SUM(D7:E7)</f>
        <v>1875</v>
      </c>
      <c r="D7" s="104">
        <v>1428</v>
      </c>
      <c r="E7" s="104">
        <v>447</v>
      </c>
      <c r="F7" s="104"/>
      <c r="G7" s="102">
        <f t="shared" ref="G7:G10" si="1">SUM(H7:I7)</f>
        <v>7095</v>
      </c>
      <c r="H7" s="104">
        <v>5398</v>
      </c>
      <c r="I7" s="104">
        <v>1697</v>
      </c>
      <c r="J7" s="104"/>
      <c r="K7" s="102">
        <v>1669</v>
      </c>
      <c r="L7" s="104">
        <v>1303</v>
      </c>
      <c r="M7" s="104">
        <v>366</v>
      </c>
      <c r="N7" s="104"/>
      <c r="O7" s="102">
        <v>7301</v>
      </c>
      <c r="P7" s="104">
        <v>5523</v>
      </c>
      <c r="Q7" s="104">
        <v>1778</v>
      </c>
      <c r="R7" s="135"/>
    </row>
    <row r="8" spans="1:18" ht="23.25" customHeight="1" x14ac:dyDescent="0.2">
      <c r="A8" s="9" t="s">
        <v>25</v>
      </c>
      <c r="B8" s="102">
        <f>SUM(C8,G8)</f>
        <v>8970</v>
      </c>
      <c r="C8" s="102">
        <f t="shared" si="0"/>
        <v>5521</v>
      </c>
      <c r="D8" s="104">
        <v>4213</v>
      </c>
      <c r="E8" s="104">
        <v>1308</v>
      </c>
      <c r="F8" s="104"/>
      <c r="G8" s="102">
        <f t="shared" si="1"/>
        <v>3449</v>
      </c>
      <c r="H8" s="104">
        <v>2613</v>
      </c>
      <c r="I8" s="104">
        <v>836</v>
      </c>
      <c r="J8" s="104"/>
      <c r="K8" s="102">
        <v>4917</v>
      </c>
      <c r="L8" s="104">
        <v>3792</v>
      </c>
      <c r="M8" s="104">
        <v>1125</v>
      </c>
      <c r="N8" s="104"/>
      <c r="O8" s="102">
        <v>4053</v>
      </c>
      <c r="P8" s="104">
        <v>3034</v>
      </c>
      <c r="Q8" s="104">
        <v>1019</v>
      </c>
      <c r="R8" s="135"/>
    </row>
    <row r="9" spans="1:18" ht="23.25" customHeight="1" x14ac:dyDescent="0.2">
      <c r="A9" s="9" t="s">
        <v>26</v>
      </c>
      <c r="B9" s="102">
        <f>SUM(C9,G9)</f>
        <v>8970</v>
      </c>
      <c r="C9" s="102">
        <f t="shared" si="0"/>
        <v>3825</v>
      </c>
      <c r="D9" s="104">
        <v>2762</v>
      </c>
      <c r="E9" s="104">
        <v>1063</v>
      </c>
      <c r="F9" s="104"/>
      <c r="G9" s="102">
        <f t="shared" si="1"/>
        <v>5145</v>
      </c>
      <c r="H9" s="104">
        <v>4064</v>
      </c>
      <c r="I9" s="104">
        <v>1081</v>
      </c>
      <c r="J9" s="104"/>
      <c r="K9" s="102">
        <v>3444</v>
      </c>
      <c r="L9" s="104">
        <v>2501</v>
      </c>
      <c r="M9" s="104">
        <v>943</v>
      </c>
      <c r="N9" s="104"/>
      <c r="O9" s="102">
        <v>5526</v>
      </c>
      <c r="P9" s="104">
        <v>4325</v>
      </c>
      <c r="Q9" s="104">
        <v>1201</v>
      </c>
      <c r="R9" s="135"/>
    </row>
    <row r="10" spans="1:18" ht="23.25" customHeight="1" x14ac:dyDescent="0.2">
      <c r="A10" s="9" t="s">
        <v>27</v>
      </c>
      <c r="B10" s="102">
        <f>SUM(C10,G10)</f>
        <v>8970</v>
      </c>
      <c r="C10" s="102">
        <f t="shared" si="0"/>
        <v>2703</v>
      </c>
      <c r="D10" s="104">
        <v>2071</v>
      </c>
      <c r="E10" s="104">
        <v>632</v>
      </c>
      <c r="F10" s="104"/>
      <c r="G10" s="102">
        <f t="shared" si="1"/>
        <v>6267</v>
      </c>
      <c r="H10" s="104">
        <v>4755</v>
      </c>
      <c r="I10" s="104">
        <v>1512</v>
      </c>
      <c r="J10" s="104"/>
      <c r="K10" s="102">
        <v>2284</v>
      </c>
      <c r="L10" s="104">
        <v>1774</v>
      </c>
      <c r="M10" s="104">
        <v>510</v>
      </c>
      <c r="N10" s="104"/>
      <c r="O10" s="102">
        <v>6686</v>
      </c>
      <c r="P10" s="104">
        <v>5052</v>
      </c>
      <c r="Q10" s="104">
        <v>1634</v>
      </c>
      <c r="R10" s="135"/>
    </row>
    <row r="11" spans="1:18" ht="23.25" customHeight="1" thickBot="1" x14ac:dyDescent="0.25">
      <c r="A11" s="14" t="s">
        <v>28</v>
      </c>
      <c r="B11" s="119">
        <f>SUM(G11,C11)</f>
        <v>8970</v>
      </c>
      <c r="C11" s="119">
        <f>SUM(D11,E11)</f>
        <v>7091</v>
      </c>
      <c r="D11" s="108">
        <v>5408</v>
      </c>
      <c r="E11" s="108">
        <v>1683</v>
      </c>
      <c r="F11" s="108"/>
      <c r="G11" s="119">
        <f>SUM(H11,I11)</f>
        <v>1879</v>
      </c>
      <c r="H11" s="108">
        <v>1418</v>
      </c>
      <c r="I11" s="108">
        <v>461</v>
      </c>
      <c r="J11" s="108"/>
      <c r="K11" s="119">
        <v>6598</v>
      </c>
      <c r="L11" s="108">
        <v>5052</v>
      </c>
      <c r="M11" s="108">
        <v>1546</v>
      </c>
      <c r="N11" s="108"/>
      <c r="O11" s="119">
        <v>2372</v>
      </c>
      <c r="P11" s="108">
        <v>1774</v>
      </c>
      <c r="Q11" s="108">
        <v>598</v>
      </c>
      <c r="R11" s="135"/>
    </row>
    <row r="12" spans="1:18" x14ac:dyDescent="0.2">
      <c r="K12" s="102"/>
      <c r="L12" s="104"/>
      <c r="M12" s="104"/>
      <c r="N12" s="104"/>
      <c r="O12" s="102"/>
      <c r="P12" s="104"/>
      <c r="Q12" s="104"/>
    </row>
    <row r="13" spans="1:18" x14ac:dyDescent="0.2">
      <c r="C13" s="7"/>
      <c r="D13" s="7"/>
      <c r="E13" s="7"/>
      <c r="F13" s="7"/>
      <c r="J13" s="7"/>
      <c r="N13" s="7"/>
      <c r="O13" s="7"/>
      <c r="P13" s="7"/>
      <c r="Q13" s="7"/>
    </row>
    <row r="14" spans="1:18" x14ac:dyDescent="0.2"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8" ht="18.75" customHeight="1" x14ac:dyDescent="0.2"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8" ht="18.75" customHeight="1" thickBot="1" x14ac:dyDescent="0.25"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ht="20.25" customHeight="1" x14ac:dyDescent="0.2">
      <c r="A17" s="350" t="s">
        <v>22</v>
      </c>
      <c r="B17" s="350" t="s">
        <v>1</v>
      </c>
      <c r="C17" s="354" t="s">
        <v>259</v>
      </c>
      <c r="D17" s="354"/>
      <c r="E17" s="354"/>
      <c r="F17" s="354"/>
      <c r="G17" s="354"/>
      <c r="H17" s="354"/>
      <c r="I17" s="354"/>
      <c r="J17" s="48"/>
      <c r="K17" s="354" t="s">
        <v>260</v>
      </c>
      <c r="L17" s="354"/>
      <c r="M17" s="354"/>
      <c r="N17" s="354"/>
      <c r="O17" s="354"/>
      <c r="P17" s="354"/>
      <c r="Q17" s="354"/>
    </row>
    <row r="18" spans="1:17" ht="23.25" customHeight="1" x14ac:dyDescent="0.2">
      <c r="A18" s="355"/>
      <c r="B18" s="355"/>
      <c r="C18" s="362" t="s">
        <v>6</v>
      </c>
      <c r="D18" s="362"/>
      <c r="E18" s="362"/>
      <c r="F18" s="29"/>
      <c r="G18" s="362" t="s">
        <v>7</v>
      </c>
      <c r="H18" s="362"/>
      <c r="I18" s="362"/>
      <c r="J18" s="29"/>
      <c r="K18" s="362" t="s">
        <v>6</v>
      </c>
      <c r="L18" s="362"/>
      <c r="M18" s="362"/>
      <c r="N18" s="29"/>
      <c r="O18" s="362" t="s">
        <v>7</v>
      </c>
      <c r="P18" s="362"/>
      <c r="Q18" s="362"/>
    </row>
    <row r="19" spans="1:17" ht="23.25" customHeight="1" thickBot="1" x14ac:dyDescent="0.25">
      <c r="A19" s="351"/>
      <c r="B19" s="351"/>
      <c r="C19" s="163" t="s">
        <v>1</v>
      </c>
      <c r="D19" s="164" t="s">
        <v>8</v>
      </c>
      <c r="E19" s="164" t="s">
        <v>9</v>
      </c>
      <c r="F19" s="40"/>
      <c r="G19" s="163" t="s">
        <v>1</v>
      </c>
      <c r="H19" s="164" t="s">
        <v>8</v>
      </c>
      <c r="I19" s="164" t="s">
        <v>9</v>
      </c>
      <c r="J19" s="40"/>
      <c r="K19" s="163" t="s">
        <v>1</v>
      </c>
      <c r="L19" s="164" t="s">
        <v>8</v>
      </c>
      <c r="M19" s="164" t="s">
        <v>9</v>
      </c>
      <c r="N19" s="40"/>
      <c r="O19" s="163" t="s">
        <v>1</v>
      </c>
      <c r="P19" s="164" t="s">
        <v>8</v>
      </c>
      <c r="Q19" s="164" t="s">
        <v>9</v>
      </c>
    </row>
    <row r="20" spans="1:17" ht="23.25" customHeight="1" x14ac:dyDescent="0.2">
      <c r="A20" s="9" t="s">
        <v>23</v>
      </c>
      <c r="B20" s="261">
        <f>SUM(K20,O20)</f>
        <v>1</v>
      </c>
      <c r="C20" s="261">
        <f>SUM(D20:E20)</f>
        <v>0.36711259754738018</v>
      </c>
      <c r="D20" s="262">
        <f>D6/$B$6</f>
        <v>0.28862876254180603</v>
      </c>
      <c r="E20" s="262">
        <f>E6/$B$6</f>
        <v>7.848383500557414E-2</v>
      </c>
      <c r="F20" s="104"/>
      <c r="G20" s="266">
        <f>SUM(H20:I20)</f>
        <v>0.63288740245261987</v>
      </c>
      <c r="H20" s="262">
        <f>H6/$B$6</f>
        <v>0.47235228539576368</v>
      </c>
      <c r="I20" s="262">
        <f>I6/$B$6</f>
        <v>0.16053511705685619</v>
      </c>
      <c r="J20" s="104"/>
      <c r="K20" s="261">
        <f>SUM(L20:M20)</f>
        <v>0.31727982162764767</v>
      </c>
      <c r="L20" s="262">
        <f>L6/$B$6</f>
        <v>0.25139353400222963</v>
      </c>
      <c r="M20" s="262">
        <f>M6/$B$6</f>
        <v>6.5886287625418066E-2</v>
      </c>
      <c r="N20" s="261"/>
      <c r="O20" s="266">
        <f>SUM(P20:Q20)</f>
        <v>0.68272017837235233</v>
      </c>
      <c r="P20" s="262">
        <f>P6/$B$6</f>
        <v>0.50958751393534008</v>
      </c>
      <c r="Q20" s="262">
        <f>Q6/$B$6</f>
        <v>0.17313266443701225</v>
      </c>
    </row>
    <row r="21" spans="1:17" ht="23.25" customHeight="1" x14ac:dyDescent="0.2">
      <c r="A21" s="9" t="s">
        <v>24</v>
      </c>
      <c r="B21" s="261">
        <f>SUM(K21,O21)</f>
        <v>1</v>
      </c>
      <c r="C21" s="261">
        <f t="shared" ref="C21:C24" si="2">SUM(D21:E21)</f>
        <v>0.20903010033444813</v>
      </c>
      <c r="D21" s="262">
        <f t="shared" ref="D21:E25" si="3">D7/$B$6</f>
        <v>0.15919732441471571</v>
      </c>
      <c r="E21" s="262">
        <f t="shared" si="3"/>
        <v>4.9832775919732439E-2</v>
      </c>
      <c r="F21" s="104"/>
      <c r="G21" s="266">
        <f t="shared" ref="G21:G24" si="4">SUM(H21:I21)</f>
        <v>0.79096989966555187</v>
      </c>
      <c r="H21" s="262">
        <f t="shared" ref="H21:I21" si="5">H7/$B$6</f>
        <v>0.60178372352285392</v>
      </c>
      <c r="I21" s="262">
        <f t="shared" si="5"/>
        <v>0.18918617614269789</v>
      </c>
      <c r="J21" s="104"/>
      <c r="K21" s="261">
        <f t="shared" ref="K21:K24" si="6">SUM(L21:M21)</f>
        <v>0.18606465997770344</v>
      </c>
      <c r="L21" s="262">
        <f t="shared" ref="L21:M21" si="7">L7/$B$6</f>
        <v>0.14526198439241916</v>
      </c>
      <c r="M21" s="262">
        <f t="shared" si="7"/>
        <v>4.0802675585284283E-2</v>
      </c>
      <c r="N21" s="261"/>
      <c r="O21" s="266">
        <f t="shared" ref="O21:O24" si="8">SUM(P21:Q21)</f>
        <v>0.81393534002229651</v>
      </c>
      <c r="P21" s="262">
        <f t="shared" ref="P21:Q21" si="9">P7/$B$6</f>
        <v>0.61571906354515049</v>
      </c>
      <c r="Q21" s="262">
        <f t="shared" si="9"/>
        <v>0.19821627647714604</v>
      </c>
    </row>
    <row r="22" spans="1:17" ht="23.25" customHeight="1" x14ac:dyDescent="0.2">
      <c r="A22" s="9" t="s">
        <v>25</v>
      </c>
      <c r="B22" s="261">
        <f>SUM(K22,O22)</f>
        <v>1</v>
      </c>
      <c r="C22" s="266">
        <f t="shared" si="2"/>
        <v>0.61549609810479378</v>
      </c>
      <c r="D22" s="262">
        <f t="shared" si="3"/>
        <v>0.46967670011148271</v>
      </c>
      <c r="E22" s="262">
        <f t="shared" si="3"/>
        <v>0.14581939799331103</v>
      </c>
      <c r="F22" s="104"/>
      <c r="G22" s="261">
        <f t="shared" si="4"/>
        <v>0.38450390189520622</v>
      </c>
      <c r="H22" s="262">
        <f t="shared" ref="H22:I22" si="10">H8/$B$6</f>
        <v>0.29130434782608694</v>
      </c>
      <c r="I22" s="262">
        <f t="shared" si="10"/>
        <v>9.3199554069119284E-2</v>
      </c>
      <c r="J22" s="104"/>
      <c r="K22" s="266">
        <f t="shared" si="6"/>
        <v>0.54816053511705687</v>
      </c>
      <c r="L22" s="262">
        <f t="shared" ref="L22:M22" si="11">L8/$B$6</f>
        <v>0.42274247491638794</v>
      </c>
      <c r="M22" s="262">
        <f t="shared" si="11"/>
        <v>0.1254180602006689</v>
      </c>
      <c r="N22" s="261"/>
      <c r="O22" s="261">
        <f t="shared" si="8"/>
        <v>0.45183946488294313</v>
      </c>
      <c r="P22" s="262">
        <f t="shared" ref="P22:Q22" si="12">P8/$B$6</f>
        <v>0.33823857302118171</v>
      </c>
      <c r="Q22" s="262">
        <f t="shared" si="12"/>
        <v>0.11360089186176142</v>
      </c>
    </row>
    <row r="23" spans="1:17" ht="23.25" customHeight="1" x14ac:dyDescent="0.2">
      <c r="A23" s="9" t="s">
        <v>26</v>
      </c>
      <c r="B23" s="261">
        <f>SUM(K23,O23)</f>
        <v>1</v>
      </c>
      <c r="C23" s="261">
        <f t="shared" si="2"/>
        <v>0.42642140468227424</v>
      </c>
      <c r="D23" s="262">
        <f t="shared" si="3"/>
        <v>0.30791527313266442</v>
      </c>
      <c r="E23" s="262">
        <f t="shared" si="3"/>
        <v>0.11850613154960982</v>
      </c>
      <c r="F23" s="104"/>
      <c r="G23" s="266">
        <f t="shared" si="4"/>
        <v>0.5735785953177257</v>
      </c>
      <c r="H23" s="262">
        <f t="shared" ref="H23:I23" si="13">H9/$B$6</f>
        <v>0.45306577480490523</v>
      </c>
      <c r="I23" s="262">
        <f t="shared" si="13"/>
        <v>0.12051282051282051</v>
      </c>
      <c r="J23" s="104"/>
      <c r="K23" s="261">
        <f t="shared" si="6"/>
        <v>0.38394648829431438</v>
      </c>
      <c r="L23" s="262">
        <f t="shared" ref="L23:M23" si="14">L9/$B$6</f>
        <v>0.27881828316610924</v>
      </c>
      <c r="M23" s="262">
        <f t="shared" si="14"/>
        <v>0.10512820512820513</v>
      </c>
      <c r="N23" s="261"/>
      <c r="O23" s="266">
        <f t="shared" si="8"/>
        <v>0.61605351170568556</v>
      </c>
      <c r="P23" s="262">
        <f t="shared" ref="P23:Q23" si="15">P9/$B$6</f>
        <v>0.48216276477146042</v>
      </c>
      <c r="Q23" s="262">
        <f t="shared" si="15"/>
        <v>0.1338907469342252</v>
      </c>
    </row>
    <row r="24" spans="1:17" ht="25.5" x14ac:dyDescent="0.2">
      <c r="A24" s="9" t="s">
        <v>27</v>
      </c>
      <c r="B24" s="261">
        <f>SUM(K24,O24)</f>
        <v>1</v>
      </c>
      <c r="C24" s="261">
        <f t="shared" si="2"/>
        <v>0.30133779264214045</v>
      </c>
      <c r="D24" s="262">
        <f t="shared" si="3"/>
        <v>0.23088071348940914</v>
      </c>
      <c r="E24" s="262">
        <f t="shared" si="3"/>
        <v>7.0457079152731333E-2</v>
      </c>
      <c r="F24" s="104"/>
      <c r="G24" s="266">
        <f t="shared" si="4"/>
        <v>0.69866220735785944</v>
      </c>
      <c r="H24" s="262">
        <f t="shared" ref="H24:I24" si="16">H10/$B$6</f>
        <v>0.53010033444816052</v>
      </c>
      <c r="I24" s="262">
        <f t="shared" si="16"/>
        <v>0.16856187290969898</v>
      </c>
      <c r="J24" s="104"/>
      <c r="K24" s="261">
        <f t="shared" si="6"/>
        <v>0.25462653288740245</v>
      </c>
      <c r="L24" s="262">
        <f t="shared" ref="L24:M24" si="17">L10/$B$6</f>
        <v>0.19777034559643256</v>
      </c>
      <c r="M24" s="262">
        <f t="shared" si="17"/>
        <v>5.6856187290969896E-2</v>
      </c>
      <c r="N24" s="261"/>
      <c r="O24" s="266">
        <f t="shared" si="8"/>
        <v>0.74537346711259755</v>
      </c>
      <c r="P24" s="262">
        <f t="shared" ref="P24:Q24" si="18">P10/$B$6</f>
        <v>0.56321070234113713</v>
      </c>
      <c r="Q24" s="262">
        <f t="shared" si="18"/>
        <v>0.18216276477146043</v>
      </c>
    </row>
    <row r="25" spans="1:17" ht="15.75" customHeight="1" thickBot="1" x14ac:dyDescent="0.25">
      <c r="A25" s="14" t="s">
        <v>28</v>
      </c>
      <c r="B25" s="264">
        <f>SUM(O25,K25)</f>
        <v>1</v>
      </c>
      <c r="C25" s="291">
        <f>SUM(D25,E25)</f>
        <v>0.79052396878483844</v>
      </c>
      <c r="D25" s="287">
        <f t="shared" si="3"/>
        <v>0.60289855072463772</v>
      </c>
      <c r="E25" s="287">
        <f t="shared" si="3"/>
        <v>0.18762541806020067</v>
      </c>
      <c r="F25" s="108"/>
      <c r="G25" s="264">
        <f>SUM(H25,I25)</f>
        <v>0.20947603121516165</v>
      </c>
      <c r="H25" s="287">
        <f>H11/$B$6</f>
        <v>0.15808249721293199</v>
      </c>
      <c r="I25" s="287">
        <f t="shared" ref="I25" si="19">I11/$B$6</f>
        <v>5.1393534002229652E-2</v>
      </c>
      <c r="J25" s="108"/>
      <c r="K25" s="291">
        <f>SUM(L25,M25)</f>
        <v>0.73556298773690076</v>
      </c>
      <c r="L25" s="287">
        <f t="shared" ref="L25:M25" si="20">L11/$B$6</f>
        <v>0.56321070234113713</v>
      </c>
      <c r="M25" s="287">
        <f t="shared" si="20"/>
        <v>0.17235228539576367</v>
      </c>
      <c r="N25" s="264"/>
      <c r="O25" s="264">
        <f>SUM(P25,Q25)</f>
        <v>0.26443701226309924</v>
      </c>
      <c r="P25" s="287">
        <f t="shared" ref="P25:Q25" si="21">P11/$B$6</f>
        <v>0.19777034559643256</v>
      </c>
      <c r="Q25" s="287">
        <f t="shared" si="21"/>
        <v>6.6666666666666666E-2</v>
      </c>
    </row>
  </sheetData>
  <mergeCells count="16">
    <mergeCell ref="A17:A19"/>
    <mergeCell ref="B17:B19"/>
    <mergeCell ref="K17:Q17"/>
    <mergeCell ref="C17:I17"/>
    <mergeCell ref="K18:M18"/>
    <mergeCell ref="O18:Q18"/>
    <mergeCell ref="C18:E18"/>
    <mergeCell ref="G18:I18"/>
    <mergeCell ref="C3:I3"/>
    <mergeCell ref="C4:E4"/>
    <mergeCell ref="G4:I4"/>
    <mergeCell ref="A3:A5"/>
    <mergeCell ref="K3:Q3"/>
    <mergeCell ref="K4:M4"/>
    <mergeCell ref="O4:Q4"/>
    <mergeCell ref="B3:B5"/>
  </mergeCells>
  <pageMargins left="0.7" right="0.7" top="0.75" bottom="0.75" header="0.3" footer="0.3"/>
  <pageSetup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theme="5" tint="0.39997558519241921"/>
  </sheetPr>
  <dimension ref="A1:Q34"/>
  <sheetViews>
    <sheetView showGridLines="0" workbookViewId="0"/>
  </sheetViews>
  <sheetFormatPr baseColWidth="10" defaultRowHeight="12.75" x14ac:dyDescent="0.2"/>
  <cols>
    <col min="1" max="1" width="22" style="1" customWidth="1"/>
    <col min="2" max="2" width="11.42578125" style="2" customWidth="1"/>
    <col min="3" max="5" width="11.7109375" style="2" customWidth="1"/>
    <col min="6" max="6" width="0.42578125" style="2" customWidth="1"/>
    <col min="7" max="9" width="11.7109375" style="2" customWidth="1"/>
    <col min="10" max="10" width="0.42578125" style="2" customWidth="1"/>
    <col min="11" max="13" width="11.7109375" style="2" customWidth="1"/>
    <col min="14" max="14" width="0.42578125" style="2" customWidth="1"/>
    <col min="15" max="16" width="11.7109375" style="2" customWidth="1"/>
    <col min="17" max="17" width="11.7109375" style="1" customWidth="1"/>
    <col min="18" max="16384" width="11.42578125" style="1"/>
  </cols>
  <sheetData>
    <row r="1" spans="1:17" ht="16.5" customHeight="1" x14ac:dyDescent="0.2">
      <c r="A1" s="3" t="s">
        <v>293</v>
      </c>
      <c r="B1" s="27"/>
      <c r="C1" s="27"/>
      <c r="D1" s="27"/>
      <c r="E1" s="27"/>
      <c r="F1" s="27"/>
      <c r="G1" s="27"/>
      <c r="H1" s="27"/>
      <c r="I1" s="22"/>
      <c r="J1" s="22"/>
      <c r="K1" s="22"/>
      <c r="L1" s="22"/>
      <c r="M1" s="22"/>
      <c r="N1" s="22"/>
      <c r="O1" s="22"/>
      <c r="P1" s="22"/>
      <c r="Q1" s="17" t="s">
        <v>20</v>
      </c>
    </row>
    <row r="2" spans="1:17" ht="13.5" thickBot="1" x14ac:dyDescent="0.25">
      <c r="A2" s="6">
        <v>2014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17" ht="20.25" customHeight="1" x14ac:dyDescent="0.2">
      <c r="A3" s="350" t="s">
        <v>85</v>
      </c>
      <c r="B3" s="352" t="s">
        <v>1</v>
      </c>
      <c r="C3" s="354" t="s">
        <v>80</v>
      </c>
      <c r="D3" s="354"/>
      <c r="E3" s="354"/>
      <c r="F3" s="354"/>
      <c r="G3" s="354"/>
      <c r="H3" s="354"/>
      <c r="I3" s="354"/>
      <c r="J3" s="354"/>
      <c r="K3" s="354"/>
      <c r="L3" s="354"/>
      <c r="M3" s="354"/>
      <c r="N3" s="354"/>
      <c r="O3" s="354"/>
      <c r="P3" s="354"/>
      <c r="Q3" s="354"/>
    </row>
    <row r="4" spans="1:17" ht="17.25" customHeight="1" x14ac:dyDescent="0.2">
      <c r="A4" s="355"/>
      <c r="B4" s="356"/>
      <c r="C4" s="357" t="s">
        <v>84</v>
      </c>
      <c r="D4" s="357"/>
      <c r="E4" s="357"/>
      <c r="F4" s="13"/>
      <c r="G4" s="357" t="s">
        <v>83</v>
      </c>
      <c r="H4" s="357"/>
      <c r="I4" s="357"/>
      <c r="J4" s="13"/>
      <c r="K4" s="357" t="s">
        <v>82</v>
      </c>
      <c r="L4" s="357"/>
      <c r="M4" s="357"/>
      <c r="N4" s="13"/>
      <c r="O4" s="357" t="s">
        <v>81</v>
      </c>
      <c r="P4" s="357"/>
      <c r="Q4" s="357"/>
    </row>
    <row r="5" spans="1:17" ht="21.75" customHeight="1" thickBot="1" x14ac:dyDescent="0.25">
      <c r="A5" s="351"/>
      <c r="B5" s="353"/>
      <c r="C5" s="47" t="s">
        <v>1</v>
      </c>
      <c r="D5" s="47" t="s">
        <v>8</v>
      </c>
      <c r="E5" s="47" t="s">
        <v>9</v>
      </c>
      <c r="F5" s="54"/>
      <c r="G5" s="47" t="s">
        <v>1</v>
      </c>
      <c r="H5" s="47" t="s">
        <v>8</v>
      </c>
      <c r="I5" s="47" t="s">
        <v>9</v>
      </c>
      <c r="J5" s="54"/>
      <c r="K5" s="47" t="s">
        <v>1</v>
      </c>
      <c r="L5" s="47" t="s">
        <v>8</v>
      </c>
      <c r="M5" s="47" t="s">
        <v>9</v>
      </c>
      <c r="N5" s="54"/>
      <c r="O5" s="47" t="s">
        <v>1</v>
      </c>
      <c r="P5" s="47" t="s">
        <v>8</v>
      </c>
      <c r="Q5" s="47" t="s">
        <v>9</v>
      </c>
    </row>
    <row r="6" spans="1:17" ht="14.25" customHeight="1" x14ac:dyDescent="0.2">
      <c r="A6" s="58" t="s">
        <v>1</v>
      </c>
      <c r="B6" s="56">
        <f>SUM(C6,G6,K6,O6,)</f>
        <v>8970</v>
      </c>
      <c r="C6" s="56">
        <f>SUM(C7:C16)</f>
        <v>1938</v>
      </c>
      <c r="D6" s="56">
        <f>SUM(D7:D16)</f>
        <v>1101</v>
      </c>
      <c r="E6" s="56">
        <f>SUM(E7:E16)</f>
        <v>837</v>
      </c>
      <c r="F6" s="55"/>
      <c r="G6" s="56">
        <f>SUM(G7:G16)</f>
        <v>6488</v>
      </c>
      <c r="H6" s="56">
        <f>SUM(H7:H16)</f>
        <v>5418</v>
      </c>
      <c r="I6" s="56">
        <f>SUM(I7:I16)</f>
        <v>1070</v>
      </c>
      <c r="J6" s="55"/>
      <c r="K6" s="56">
        <f>SUM(K7:K16)</f>
        <v>491</v>
      </c>
      <c r="L6" s="56">
        <f>SUM(L7:L16)</f>
        <v>284</v>
      </c>
      <c r="M6" s="56">
        <f>SUM(M7:M16)</f>
        <v>207</v>
      </c>
      <c r="N6" s="55"/>
      <c r="O6" s="56">
        <f>SUM(O7:O16)</f>
        <v>53</v>
      </c>
      <c r="P6" s="56">
        <f>SUM(P7:P16)</f>
        <v>23</v>
      </c>
      <c r="Q6" s="56">
        <f>SUM(Q7:Q16)</f>
        <v>30</v>
      </c>
    </row>
    <row r="7" spans="1:17" ht="14.25" customHeight="1" x14ac:dyDescent="0.2">
      <c r="A7" s="32" t="s">
        <v>71</v>
      </c>
      <c r="B7" s="122">
        <f t="shared" ref="B7:B15" si="0">SUM(C7,G7,K7,O7,)</f>
        <v>101</v>
      </c>
      <c r="C7" s="122">
        <f t="shared" ref="C7:C15" si="1">SUM(D7:E7)</f>
        <v>84</v>
      </c>
      <c r="D7" s="10">
        <v>58</v>
      </c>
      <c r="E7" s="10">
        <v>26</v>
      </c>
      <c r="F7" s="9"/>
      <c r="G7" s="122">
        <f t="shared" ref="G7:G15" si="2">SUM(H7:I7)</f>
        <v>15</v>
      </c>
      <c r="H7" s="10">
        <v>12</v>
      </c>
      <c r="I7" s="10">
        <v>3</v>
      </c>
      <c r="J7" s="9"/>
      <c r="K7" s="122">
        <f t="shared" ref="K7:K14" si="3">SUM(L7:M7)</f>
        <v>1</v>
      </c>
      <c r="L7" s="10">
        <v>1</v>
      </c>
      <c r="M7" s="220" t="s">
        <v>374</v>
      </c>
      <c r="N7" s="9"/>
      <c r="O7" s="122">
        <f t="shared" ref="O7:O15" si="4">SUM(P7:Q7)</f>
        <v>1</v>
      </c>
      <c r="P7" s="220" t="s">
        <v>374</v>
      </c>
      <c r="Q7" s="10">
        <v>1</v>
      </c>
    </row>
    <row r="8" spans="1:17" ht="14.25" customHeight="1" x14ac:dyDescent="0.2">
      <c r="A8" s="32" t="s">
        <v>72</v>
      </c>
      <c r="B8" s="122">
        <f t="shared" si="0"/>
        <v>764</v>
      </c>
      <c r="C8" s="122">
        <f t="shared" si="1"/>
        <v>449</v>
      </c>
      <c r="D8" s="10">
        <v>335</v>
      </c>
      <c r="E8" s="10">
        <v>114</v>
      </c>
      <c r="F8" s="9"/>
      <c r="G8" s="122">
        <f t="shared" si="2"/>
        <v>305</v>
      </c>
      <c r="H8" s="10">
        <v>271</v>
      </c>
      <c r="I8" s="10">
        <v>34</v>
      </c>
      <c r="J8" s="9"/>
      <c r="K8" s="122">
        <f t="shared" si="3"/>
        <v>8</v>
      </c>
      <c r="L8" s="10">
        <v>6</v>
      </c>
      <c r="M8" s="10">
        <v>2</v>
      </c>
      <c r="N8" s="9"/>
      <c r="O8" s="122">
        <f>SUM(P8:Q8)</f>
        <v>2</v>
      </c>
      <c r="P8" s="10">
        <v>2</v>
      </c>
      <c r="Q8" s="220" t="s">
        <v>374</v>
      </c>
    </row>
    <row r="9" spans="1:17" ht="14.25" customHeight="1" x14ac:dyDescent="0.2">
      <c r="A9" s="32" t="s">
        <v>73</v>
      </c>
      <c r="B9" s="122">
        <f t="shared" si="0"/>
        <v>1807</v>
      </c>
      <c r="C9" s="122">
        <f t="shared" si="1"/>
        <v>554</v>
      </c>
      <c r="D9" s="10">
        <v>366</v>
      </c>
      <c r="E9" s="10">
        <v>188</v>
      </c>
      <c r="F9" s="9"/>
      <c r="G9" s="122">
        <f t="shared" si="2"/>
        <v>1185</v>
      </c>
      <c r="H9" s="10">
        <v>1008</v>
      </c>
      <c r="I9" s="10">
        <v>177</v>
      </c>
      <c r="J9" s="9"/>
      <c r="K9" s="122">
        <f t="shared" si="3"/>
        <v>66</v>
      </c>
      <c r="L9" s="10">
        <v>43</v>
      </c>
      <c r="M9" s="10">
        <v>23</v>
      </c>
      <c r="N9" s="9"/>
      <c r="O9" s="122">
        <f t="shared" si="4"/>
        <v>2</v>
      </c>
      <c r="P9" s="10">
        <v>2</v>
      </c>
      <c r="Q9" s="220" t="s">
        <v>374</v>
      </c>
    </row>
    <row r="10" spans="1:17" s="2" customFormat="1" ht="14.25" customHeight="1" x14ac:dyDescent="0.25">
      <c r="A10" s="32" t="s">
        <v>74</v>
      </c>
      <c r="B10" s="122">
        <f t="shared" si="0"/>
        <v>2069</v>
      </c>
      <c r="C10" s="122">
        <f t="shared" si="1"/>
        <v>367</v>
      </c>
      <c r="D10" s="10">
        <v>165</v>
      </c>
      <c r="E10" s="10">
        <v>202</v>
      </c>
      <c r="F10" s="9"/>
      <c r="G10" s="122">
        <f t="shared" si="2"/>
        <v>1571</v>
      </c>
      <c r="H10" s="10">
        <v>1243</v>
      </c>
      <c r="I10" s="10">
        <v>328</v>
      </c>
      <c r="J10" s="9"/>
      <c r="K10" s="122">
        <f t="shared" si="3"/>
        <v>122</v>
      </c>
      <c r="L10" s="10">
        <v>65</v>
      </c>
      <c r="M10" s="10">
        <v>57</v>
      </c>
      <c r="N10" s="9"/>
      <c r="O10" s="122">
        <f t="shared" si="4"/>
        <v>9</v>
      </c>
      <c r="P10" s="10">
        <v>2</v>
      </c>
      <c r="Q10" s="10">
        <v>7</v>
      </c>
    </row>
    <row r="11" spans="1:17" s="2" customFormat="1" ht="14.25" customHeight="1" x14ac:dyDescent="0.25">
      <c r="A11" s="32" t="s">
        <v>75</v>
      </c>
      <c r="B11" s="122">
        <f t="shared" si="0"/>
        <v>1753</v>
      </c>
      <c r="C11" s="122">
        <f t="shared" si="1"/>
        <v>242</v>
      </c>
      <c r="D11" s="10">
        <v>87</v>
      </c>
      <c r="E11" s="10">
        <v>155</v>
      </c>
      <c r="F11" s="9"/>
      <c r="G11" s="122">
        <f t="shared" si="2"/>
        <v>1377</v>
      </c>
      <c r="H11" s="10">
        <v>1109</v>
      </c>
      <c r="I11" s="10">
        <v>268</v>
      </c>
      <c r="J11" s="9"/>
      <c r="K11" s="122">
        <f t="shared" si="3"/>
        <v>125</v>
      </c>
      <c r="L11" s="10">
        <v>69</v>
      </c>
      <c r="M11" s="10">
        <v>56</v>
      </c>
      <c r="N11" s="9"/>
      <c r="O11" s="122">
        <f t="shared" si="4"/>
        <v>9</v>
      </c>
      <c r="P11" s="10">
        <v>4</v>
      </c>
      <c r="Q11" s="10">
        <v>5</v>
      </c>
    </row>
    <row r="12" spans="1:17" s="2" customFormat="1" ht="14.25" customHeight="1" x14ac:dyDescent="0.25">
      <c r="A12" s="32" t="s">
        <v>76</v>
      </c>
      <c r="B12" s="122">
        <f t="shared" si="0"/>
        <v>1397</v>
      </c>
      <c r="C12" s="122">
        <f t="shared" si="1"/>
        <v>152</v>
      </c>
      <c r="D12" s="10">
        <v>51</v>
      </c>
      <c r="E12" s="10">
        <v>101</v>
      </c>
      <c r="F12" s="9"/>
      <c r="G12" s="122">
        <f t="shared" si="2"/>
        <v>1120</v>
      </c>
      <c r="H12" s="10">
        <v>954</v>
      </c>
      <c r="I12" s="10">
        <v>166</v>
      </c>
      <c r="J12" s="9"/>
      <c r="K12" s="122">
        <f t="shared" si="3"/>
        <v>114</v>
      </c>
      <c r="L12" s="10">
        <v>67</v>
      </c>
      <c r="M12" s="10">
        <v>47</v>
      </c>
      <c r="N12" s="9"/>
      <c r="O12" s="122">
        <f t="shared" si="4"/>
        <v>11</v>
      </c>
      <c r="P12" s="10">
        <v>5</v>
      </c>
      <c r="Q12" s="10">
        <v>6</v>
      </c>
    </row>
    <row r="13" spans="1:17" ht="14.25" customHeight="1" x14ac:dyDescent="0.2">
      <c r="A13" s="32" t="s">
        <v>77</v>
      </c>
      <c r="B13" s="122">
        <f t="shared" si="0"/>
        <v>799</v>
      </c>
      <c r="C13" s="122">
        <f t="shared" si="1"/>
        <v>67</v>
      </c>
      <c r="D13" s="10">
        <v>29</v>
      </c>
      <c r="E13" s="10">
        <v>38</v>
      </c>
      <c r="F13" s="9"/>
      <c r="G13" s="122">
        <f t="shared" si="2"/>
        <v>677</v>
      </c>
      <c r="H13" s="10">
        <v>610</v>
      </c>
      <c r="I13" s="10">
        <v>67</v>
      </c>
      <c r="J13" s="9"/>
      <c r="K13" s="122">
        <f t="shared" si="3"/>
        <v>42</v>
      </c>
      <c r="L13" s="10">
        <v>27</v>
      </c>
      <c r="M13" s="10">
        <v>15</v>
      </c>
      <c r="N13" s="9"/>
      <c r="O13" s="122">
        <f t="shared" si="4"/>
        <v>13</v>
      </c>
      <c r="P13" s="10">
        <v>6</v>
      </c>
      <c r="Q13" s="10">
        <v>7</v>
      </c>
    </row>
    <row r="14" spans="1:17" ht="14.25" customHeight="1" x14ac:dyDescent="0.2">
      <c r="A14" s="32" t="s">
        <v>78</v>
      </c>
      <c r="B14" s="122">
        <f t="shared" si="0"/>
        <v>234</v>
      </c>
      <c r="C14" s="122">
        <f t="shared" si="1"/>
        <v>21</v>
      </c>
      <c r="D14" s="10">
        <v>9</v>
      </c>
      <c r="E14" s="10">
        <v>12</v>
      </c>
      <c r="F14" s="30"/>
      <c r="G14" s="122">
        <f t="shared" si="2"/>
        <v>196</v>
      </c>
      <c r="H14" s="10">
        <v>171</v>
      </c>
      <c r="I14" s="10">
        <v>25</v>
      </c>
      <c r="J14" s="30"/>
      <c r="K14" s="122">
        <f t="shared" si="3"/>
        <v>13</v>
      </c>
      <c r="L14" s="10">
        <v>6</v>
      </c>
      <c r="M14" s="10">
        <v>7</v>
      </c>
      <c r="N14" s="30"/>
      <c r="O14" s="122">
        <f t="shared" si="4"/>
        <v>4</v>
      </c>
      <c r="P14" s="10">
        <v>1</v>
      </c>
      <c r="Q14" s="10">
        <v>3</v>
      </c>
    </row>
    <row r="15" spans="1:17" ht="14.25" customHeight="1" x14ac:dyDescent="0.2">
      <c r="A15" s="32" t="s">
        <v>79</v>
      </c>
      <c r="B15" s="122">
        <f t="shared" si="0"/>
        <v>43</v>
      </c>
      <c r="C15" s="122">
        <f t="shared" si="1"/>
        <v>1</v>
      </c>
      <c r="D15" s="10">
        <v>1</v>
      </c>
      <c r="E15" s="220" t="s">
        <v>374</v>
      </c>
      <c r="F15" s="30"/>
      <c r="G15" s="122">
        <f t="shared" si="2"/>
        <v>40</v>
      </c>
      <c r="H15" s="10">
        <v>39</v>
      </c>
      <c r="I15" s="10">
        <v>1</v>
      </c>
      <c r="J15" s="30"/>
      <c r="K15" s="193" t="s">
        <v>374</v>
      </c>
      <c r="L15" s="193" t="s">
        <v>374</v>
      </c>
      <c r="M15" s="193" t="s">
        <v>374</v>
      </c>
      <c r="N15" s="30"/>
      <c r="O15" s="122">
        <f t="shared" si="4"/>
        <v>2</v>
      </c>
      <c r="P15" s="10">
        <v>1</v>
      </c>
      <c r="Q15" s="10">
        <v>1</v>
      </c>
    </row>
    <row r="16" spans="1:17" ht="14.25" customHeight="1" thickBot="1" x14ac:dyDescent="0.25">
      <c r="A16" s="59" t="s">
        <v>337</v>
      </c>
      <c r="B16" s="123">
        <f>SUM(C16,G16,K16,O16,)</f>
        <v>3</v>
      </c>
      <c r="C16" s="123">
        <f>SUM(D16:E16)</f>
        <v>1</v>
      </c>
      <c r="D16" s="219" t="s">
        <v>374</v>
      </c>
      <c r="E16" s="57">
        <v>1</v>
      </c>
      <c r="F16" s="123"/>
      <c r="G16" s="123">
        <f>SUM(H16:I16)</f>
        <v>2</v>
      </c>
      <c r="H16" s="57">
        <v>1</v>
      </c>
      <c r="I16" s="57">
        <v>1</v>
      </c>
      <c r="J16" s="123"/>
      <c r="K16" s="195" t="s">
        <v>374</v>
      </c>
      <c r="L16" s="182" t="s">
        <v>374</v>
      </c>
      <c r="M16" s="182" t="s">
        <v>374</v>
      </c>
      <c r="N16" s="123"/>
      <c r="O16" s="195" t="s">
        <v>374</v>
      </c>
      <c r="P16" s="195" t="s">
        <v>374</v>
      </c>
      <c r="Q16" s="195" t="s">
        <v>374</v>
      </c>
    </row>
    <row r="17" spans="1:17" x14ac:dyDescent="0.2"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20" spans="1:17" ht="13.5" thickBot="1" x14ac:dyDescent="0.25"/>
    <row r="21" spans="1:17" ht="18" customHeight="1" x14ac:dyDescent="0.2">
      <c r="A21" s="350" t="s">
        <v>85</v>
      </c>
      <c r="B21" s="352" t="s">
        <v>1</v>
      </c>
      <c r="C21" s="354" t="s">
        <v>80</v>
      </c>
      <c r="D21" s="354"/>
      <c r="E21" s="354"/>
      <c r="F21" s="354"/>
      <c r="G21" s="354"/>
      <c r="H21" s="354"/>
      <c r="I21" s="354"/>
      <c r="J21" s="354"/>
      <c r="K21" s="354"/>
      <c r="L21" s="354"/>
      <c r="M21" s="354"/>
      <c r="N21" s="354"/>
      <c r="O21" s="354"/>
      <c r="P21" s="354"/>
      <c r="Q21" s="354"/>
    </row>
    <row r="22" spans="1:17" ht="18" customHeight="1" x14ac:dyDescent="0.2">
      <c r="A22" s="355"/>
      <c r="B22" s="356"/>
      <c r="C22" s="357" t="s">
        <v>84</v>
      </c>
      <c r="D22" s="357"/>
      <c r="E22" s="357"/>
      <c r="F22" s="13"/>
      <c r="G22" s="357" t="s">
        <v>83</v>
      </c>
      <c r="H22" s="357"/>
      <c r="I22" s="357"/>
      <c r="J22" s="13"/>
      <c r="K22" s="357" t="s">
        <v>82</v>
      </c>
      <c r="L22" s="357"/>
      <c r="M22" s="357"/>
      <c r="N22" s="13"/>
      <c r="O22" s="357" t="s">
        <v>81</v>
      </c>
      <c r="P22" s="357"/>
      <c r="Q22" s="357"/>
    </row>
    <row r="23" spans="1:17" ht="18" customHeight="1" thickBot="1" x14ac:dyDescent="0.25">
      <c r="A23" s="351"/>
      <c r="B23" s="353"/>
      <c r="C23" s="47" t="s">
        <v>1</v>
      </c>
      <c r="D23" s="47" t="s">
        <v>8</v>
      </c>
      <c r="E23" s="47" t="s">
        <v>9</v>
      </c>
      <c r="F23" s="54"/>
      <c r="G23" s="47" t="s">
        <v>1</v>
      </c>
      <c r="H23" s="47" t="s">
        <v>8</v>
      </c>
      <c r="I23" s="47" t="s">
        <v>9</v>
      </c>
      <c r="J23" s="54"/>
      <c r="K23" s="47" t="s">
        <v>1</v>
      </c>
      <c r="L23" s="47" t="s">
        <v>8</v>
      </c>
      <c r="M23" s="47" t="s">
        <v>9</v>
      </c>
      <c r="N23" s="54"/>
      <c r="O23" s="47" t="s">
        <v>1</v>
      </c>
      <c r="P23" s="47" t="s">
        <v>8</v>
      </c>
      <c r="Q23" s="47" t="s">
        <v>9</v>
      </c>
    </row>
    <row r="24" spans="1:17" ht="15" customHeight="1" x14ac:dyDescent="0.2">
      <c r="A24" s="58" t="s">
        <v>1</v>
      </c>
      <c r="B24" s="199">
        <f>SUM(C24,G24,K24,O24)</f>
        <v>0.99999999999999989</v>
      </c>
      <c r="C24" s="198">
        <f>SUM(D24:E24)</f>
        <v>0.2160535117056856</v>
      </c>
      <c r="D24" s="184">
        <f>D6/$B$6</f>
        <v>0.12274247491638796</v>
      </c>
      <c r="E24" s="184">
        <f>E6/$B$6</f>
        <v>9.3311036789297655E-2</v>
      </c>
      <c r="F24" s="190"/>
      <c r="G24" s="198">
        <f>SUM(H24:I24)</f>
        <v>0.72329988851727978</v>
      </c>
      <c r="H24" s="184">
        <f>H6/$B$6</f>
        <v>0.6040133779264214</v>
      </c>
      <c r="I24" s="184">
        <f>I6/$B$6</f>
        <v>0.11928651059085842</v>
      </c>
      <c r="J24" s="190"/>
      <c r="K24" s="198">
        <f>SUM(L24:M24)</f>
        <v>5.4738015607580827E-2</v>
      </c>
      <c r="L24" s="184">
        <f>L6/$B$6</f>
        <v>3.1661092530657749E-2</v>
      </c>
      <c r="M24" s="184">
        <f>M6/$B$6</f>
        <v>2.3076923076923078E-2</v>
      </c>
      <c r="N24" s="190"/>
      <c r="O24" s="198">
        <f>O6/$B$6</f>
        <v>5.9085841694537346E-3</v>
      </c>
      <c r="P24" s="184">
        <f>P6/$B$6</f>
        <v>2.5641025641025641E-3</v>
      </c>
      <c r="Q24" s="184">
        <f>Q6/$B$6</f>
        <v>3.3444816053511705E-3</v>
      </c>
    </row>
    <row r="25" spans="1:17" ht="15" customHeight="1" x14ac:dyDescent="0.2">
      <c r="A25" s="32" t="s">
        <v>71</v>
      </c>
      <c r="B25" s="178">
        <f>SUM(C25,G25,K25,O25)</f>
        <v>1.1259754738015609E-2</v>
      </c>
      <c r="C25" s="178">
        <f>SUM(D25:E25)</f>
        <v>9.3645484949832769E-3</v>
      </c>
      <c r="D25" s="179">
        <f t="shared" ref="D25:E34" si="5">D7/$B$6</f>
        <v>6.4659977703455966E-3</v>
      </c>
      <c r="E25" s="179">
        <f t="shared" si="5"/>
        <v>2.8985507246376812E-3</v>
      </c>
      <c r="F25" s="191"/>
      <c r="G25" s="178">
        <f>SUM(H25:I25)</f>
        <v>1.6722408026755853E-3</v>
      </c>
      <c r="H25" s="179">
        <f t="shared" ref="H25:I33" si="6">H7/$B$6</f>
        <v>1.3377926421404682E-3</v>
      </c>
      <c r="I25" s="186">
        <f t="shared" si="6"/>
        <v>3.3444816053511704E-4</v>
      </c>
      <c r="J25" s="191"/>
      <c r="K25" s="185">
        <f>SUM(L25:M25)</f>
        <v>1.1148272017837236E-4</v>
      </c>
      <c r="L25" s="186">
        <f t="shared" ref="L25:M32" si="7">L7/$B$6</f>
        <v>1.1148272017837236E-4</v>
      </c>
      <c r="M25" s="180" t="s">
        <v>374</v>
      </c>
      <c r="N25" s="191"/>
      <c r="O25" s="185">
        <f t="shared" ref="O25:Q33" si="8">O7/$B$6</f>
        <v>1.1148272017837236E-4</v>
      </c>
      <c r="P25" s="180" t="s">
        <v>374</v>
      </c>
      <c r="Q25" s="186">
        <f t="shared" si="8"/>
        <v>1.1148272017837236E-4</v>
      </c>
    </row>
    <row r="26" spans="1:17" ht="15" customHeight="1" x14ac:dyDescent="0.2">
      <c r="A26" s="32" t="s">
        <v>72</v>
      </c>
      <c r="B26" s="178">
        <f t="shared" ref="B26:B34" si="9">SUM(C26,G26,K26,O26)</f>
        <v>8.5172798216276477E-2</v>
      </c>
      <c r="C26" s="178">
        <f t="shared" ref="C26:C34" si="10">SUM(D26:E26)</f>
        <v>5.0055741360089182E-2</v>
      </c>
      <c r="D26" s="179">
        <f t="shared" si="5"/>
        <v>3.7346711259754736E-2</v>
      </c>
      <c r="E26" s="179">
        <f t="shared" si="5"/>
        <v>1.2709030100334449E-2</v>
      </c>
      <c r="F26" s="191"/>
      <c r="G26" s="178">
        <f t="shared" ref="G26:G34" si="11">SUM(H26:I26)</f>
        <v>3.4002229654403568E-2</v>
      </c>
      <c r="H26" s="179">
        <f t="shared" si="6"/>
        <v>3.0211817168338907E-2</v>
      </c>
      <c r="I26" s="179">
        <f t="shared" si="6"/>
        <v>3.7904124860646598E-3</v>
      </c>
      <c r="J26" s="191"/>
      <c r="K26" s="178">
        <f t="shared" ref="K26:K32" si="12">SUM(L26:M26)</f>
        <v>8.9186176142697885E-4</v>
      </c>
      <c r="L26" s="179">
        <f t="shared" si="7"/>
        <v>6.6889632107023408E-4</v>
      </c>
      <c r="M26" s="186">
        <f t="shared" si="7"/>
        <v>2.2296544035674471E-4</v>
      </c>
      <c r="N26" s="191"/>
      <c r="O26" s="185">
        <f t="shared" si="8"/>
        <v>2.2296544035674471E-4</v>
      </c>
      <c r="P26" s="186">
        <f t="shared" si="8"/>
        <v>2.2296544035674471E-4</v>
      </c>
      <c r="Q26" s="180" t="s">
        <v>374</v>
      </c>
    </row>
    <row r="27" spans="1:17" ht="15" customHeight="1" x14ac:dyDescent="0.2">
      <c r="A27" s="32" t="s">
        <v>73</v>
      </c>
      <c r="B27" s="178">
        <f t="shared" si="9"/>
        <v>0.20144927536231882</v>
      </c>
      <c r="C27" s="197">
        <f t="shared" si="10"/>
        <v>6.1761426978818285E-2</v>
      </c>
      <c r="D27" s="179">
        <f t="shared" si="5"/>
        <v>4.0802675585284283E-2</v>
      </c>
      <c r="E27" s="179">
        <f t="shared" si="5"/>
        <v>2.0958751393534002E-2</v>
      </c>
      <c r="F27" s="191"/>
      <c r="G27" s="178">
        <f t="shared" si="11"/>
        <v>0.13210702341137123</v>
      </c>
      <c r="H27" s="179">
        <f t="shared" si="6"/>
        <v>0.11237458193979934</v>
      </c>
      <c r="I27" s="179">
        <f t="shared" si="6"/>
        <v>1.9732441471571906E-2</v>
      </c>
      <c r="J27" s="191"/>
      <c r="K27" s="178">
        <f t="shared" si="12"/>
        <v>7.3578595317725752E-3</v>
      </c>
      <c r="L27" s="179">
        <f t="shared" si="7"/>
        <v>4.7937569676700115E-3</v>
      </c>
      <c r="M27" s="179">
        <f t="shared" si="7"/>
        <v>2.5641025641025641E-3</v>
      </c>
      <c r="N27" s="191"/>
      <c r="O27" s="185">
        <f t="shared" si="8"/>
        <v>2.2296544035674471E-4</v>
      </c>
      <c r="P27" s="186">
        <f t="shared" si="8"/>
        <v>2.2296544035674471E-4</v>
      </c>
      <c r="Q27" s="180" t="s">
        <v>374</v>
      </c>
    </row>
    <row r="28" spans="1:17" ht="15" customHeight="1" x14ac:dyDescent="0.2">
      <c r="A28" s="32" t="s">
        <v>74</v>
      </c>
      <c r="B28" s="197">
        <f t="shared" si="9"/>
        <v>0.2306577480490524</v>
      </c>
      <c r="C28" s="178">
        <f t="shared" si="10"/>
        <v>4.0914158305462654E-2</v>
      </c>
      <c r="D28" s="179">
        <f t="shared" si="5"/>
        <v>1.839464882943144E-2</v>
      </c>
      <c r="E28" s="179">
        <f t="shared" si="5"/>
        <v>2.2519509476031215E-2</v>
      </c>
      <c r="F28" s="191"/>
      <c r="G28" s="197">
        <f t="shared" si="11"/>
        <v>0.17513935340022296</v>
      </c>
      <c r="H28" s="179">
        <f t="shared" si="6"/>
        <v>0.13857302118171683</v>
      </c>
      <c r="I28" s="179">
        <f t="shared" si="6"/>
        <v>3.656633221850613E-2</v>
      </c>
      <c r="J28" s="191"/>
      <c r="K28" s="197">
        <f t="shared" si="12"/>
        <v>1.3600891861761426E-2</v>
      </c>
      <c r="L28" s="179">
        <f t="shared" si="7"/>
        <v>7.246376811594203E-3</v>
      </c>
      <c r="M28" s="179">
        <f t="shared" si="7"/>
        <v>6.3545150501672244E-3</v>
      </c>
      <c r="N28" s="191"/>
      <c r="O28" s="185">
        <f t="shared" si="8"/>
        <v>1.0033444816053511E-3</v>
      </c>
      <c r="P28" s="186">
        <f t="shared" si="8"/>
        <v>2.2296544035674471E-4</v>
      </c>
      <c r="Q28" s="179">
        <f t="shared" si="8"/>
        <v>7.8037904124860652E-4</v>
      </c>
    </row>
    <row r="29" spans="1:17" ht="15" customHeight="1" x14ac:dyDescent="0.2">
      <c r="A29" s="32" t="s">
        <v>75</v>
      </c>
      <c r="B29" s="178">
        <f t="shared" si="9"/>
        <v>0.19542920847268674</v>
      </c>
      <c r="C29" s="178">
        <f t="shared" si="10"/>
        <v>2.697881828316611E-2</v>
      </c>
      <c r="D29" s="179">
        <f t="shared" si="5"/>
        <v>9.6989966555183944E-3</v>
      </c>
      <c r="E29" s="179">
        <f t="shared" si="5"/>
        <v>1.7279821627647716E-2</v>
      </c>
      <c r="F29" s="191"/>
      <c r="G29" s="178">
        <f t="shared" si="11"/>
        <v>0.15351170568561873</v>
      </c>
      <c r="H29" s="179">
        <f t="shared" si="6"/>
        <v>0.12363433667781494</v>
      </c>
      <c r="I29" s="179">
        <f t="shared" si="6"/>
        <v>2.987736900780379E-2</v>
      </c>
      <c r="J29" s="191"/>
      <c r="K29" s="197">
        <f t="shared" si="12"/>
        <v>1.3935340022296544E-2</v>
      </c>
      <c r="L29" s="179">
        <f t="shared" si="7"/>
        <v>7.6923076923076927E-3</v>
      </c>
      <c r="M29" s="179">
        <f t="shared" si="7"/>
        <v>6.2430323299888521E-3</v>
      </c>
      <c r="N29" s="191"/>
      <c r="O29" s="185">
        <f t="shared" si="8"/>
        <v>1.0033444816053511E-3</v>
      </c>
      <c r="P29" s="186">
        <f t="shared" si="8"/>
        <v>4.4593088071348942E-4</v>
      </c>
      <c r="Q29" s="179">
        <f t="shared" si="8"/>
        <v>5.5741360089186175E-4</v>
      </c>
    </row>
    <row r="30" spans="1:17" ht="15" customHeight="1" x14ac:dyDescent="0.2">
      <c r="A30" s="32" t="s">
        <v>76</v>
      </c>
      <c r="B30" s="178">
        <f t="shared" si="9"/>
        <v>0.15574136008918618</v>
      </c>
      <c r="C30" s="178">
        <f t="shared" si="10"/>
        <v>1.6945373467112598E-2</v>
      </c>
      <c r="D30" s="179">
        <f t="shared" si="5"/>
        <v>5.6856187290969902E-3</v>
      </c>
      <c r="E30" s="179">
        <f t="shared" si="5"/>
        <v>1.1259754738015607E-2</v>
      </c>
      <c r="F30" s="191"/>
      <c r="G30" s="178">
        <f t="shared" si="11"/>
        <v>0.12486064659977704</v>
      </c>
      <c r="H30" s="179">
        <f t="shared" si="6"/>
        <v>0.10635451505016723</v>
      </c>
      <c r="I30" s="179">
        <f t="shared" si="6"/>
        <v>1.8506131549609811E-2</v>
      </c>
      <c r="J30" s="191"/>
      <c r="K30" s="178">
        <f t="shared" si="12"/>
        <v>1.2709030100334449E-2</v>
      </c>
      <c r="L30" s="179">
        <f t="shared" si="7"/>
        <v>7.4693422519509474E-3</v>
      </c>
      <c r="M30" s="179">
        <f t="shared" si="7"/>
        <v>5.2396878483835004E-3</v>
      </c>
      <c r="N30" s="191"/>
      <c r="O30" s="185">
        <f t="shared" si="8"/>
        <v>1.2263099219620959E-3</v>
      </c>
      <c r="P30" s="179">
        <f t="shared" si="8"/>
        <v>5.5741360089186175E-4</v>
      </c>
      <c r="Q30" s="179">
        <f t="shared" si="8"/>
        <v>6.6889632107023408E-4</v>
      </c>
    </row>
    <row r="31" spans="1:17" ht="15" customHeight="1" x14ac:dyDescent="0.2">
      <c r="A31" s="32" t="s">
        <v>77</v>
      </c>
      <c r="B31" s="178">
        <f t="shared" si="9"/>
        <v>8.9074693422519516E-2</v>
      </c>
      <c r="C31" s="178">
        <f t="shared" si="10"/>
        <v>7.4693422519509483E-3</v>
      </c>
      <c r="D31" s="179">
        <f t="shared" si="5"/>
        <v>3.2329988851727983E-3</v>
      </c>
      <c r="E31" s="179">
        <f t="shared" si="5"/>
        <v>4.2363433667781496E-3</v>
      </c>
      <c r="F31" s="191"/>
      <c r="G31" s="178">
        <f t="shared" si="11"/>
        <v>7.5473801560758086E-2</v>
      </c>
      <c r="H31" s="179">
        <f t="shared" si="6"/>
        <v>6.8004459308807136E-2</v>
      </c>
      <c r="I31" s="179">
        <f t="shared" si="6"/>
        <v>7.4693422519509474E-3</v>
      </c>
      <c r="J31" s="191"/>
      <c r="K31" s="178">
        <f t="shared" si="12"/>
        <v>4.6822742474916385E-3</v>
      </c>
      <c r="L31" s="179">
        <f t="shared" si="7"/>
        <v>3.0100334448160534E-3</v>
      </c>
      <c r="M31" s="179">
        <f t="shared" si="7"/>
        <v>1.6722408026755853E-3</v>
      </c>
      <c r="N31" s="191"/>
      <c r="O31" s="185">
        <f t="shared" si="8"/>
        <v>1.4492753623188406E-3</v>
      </c>
      <c r="P31" s="179">
        <f t="shared" si="8"/>
        <v>6.6889632107023408E-4</v>
      </c>
      <c r="Q31" s="179">
        <f t="shared" si="8"/>
        <v>7.8037904124860652E-4</v>
      </c>
    </row>
    <row r="32" spans="1:17" ht="15" customHeight="1" x14ac:dyDescent="0.2">
      <c r="A32" s="32" t="s">
        <v>78</v>
      </c>
      <c r="B32" s="178">
        <f t="shared" si="9"/>
        <v>2.6086956521739129E-2</v>
      </c>
      <c r="C32" s="178">
        <f t="shared" si="10"/>
        <v>2.3411371237458192E-3</v>
      </c>
      <c r="D32" s="179">
        <f t="shared" si="5"/>
        <v>1.0033444816053511E-3</v>
      </c>
      <c r="E32" s="179">
        <f t="shared" si="5"/>
        <v>1.3377926421404682E-3</v>
      </c>
      <c r="F32" s="192"/>
      <c r="G32" s="178">
        <f t="shared" si="11"/>
        <v>2.1850613154960979E-2</v>
      </c>
      <c r="H32" s="179">
        <f t="shared" si="6"/>
        <v>1.9063545150501671E-2</v>
      </c>
      <c r="I32" s="179">
        <f t="shared" si="6"/>
        <v>2.787068004459309E-3</v>
      </c>
      <c r="J32" s="192"/>
      <c r="K32" s="178">
        <f t="shared" si="12"/>
        <v>1.4492753623188406E-3</v>
      </c>
      <c r="L32" s="179">
        <f t="shared" si="7"/>
        <v>6.6889632107023408E-4</v>
      </c>
      <c r="M32" s="179">
        <f t="shared" si="7"/>
        <v>7.8037904124860652E-4</v>
      </c>
      <c r="N32" s="192"/>
      <c r="O32" s="185">
        <f t="shared" si="8"/>
        <v>4.4593088071348942E-4</v>
      </c>
      <c r="P32" s="186">
        <f t="shared" si="8"/>
        <v>1.1148272017837236E-4</v>
      </c>
      <c r="Q32" s="186">
        <f t="shared" si="8"/>
        <v>3.3444816053511704E-4</v>
      </c>
    </row>
    <row r="33" spans="1:17" ht="15" customHeight="1" x14ac:dyDescent="0.2">
      <c r="A33" s="32" t="s">
        <v>79</v>
      </c>
      <c r="B33" s="178">
        <f t="shared" si="9"/>
        <v>4.7937569676700107E-3</v>
      </c>
      <c r="C33" s="185">
        <f t="shared" si="10"/>
        <v>1.1148272017837236E-4</v>
      </c>
      <c r="D33" s="186">
        <f t="shared" si="5"/>
        <v>1.1148272017837236E-4</v>
      </c>
      <c r="E33" s="180" t="s">
        <v>374</v>
      </c>
      <c r="F33" s="192"/>
      <c r="G33" s="178">
        <f t="shared" si="11"/>
        <v>4.459308807134894E-3</v>
      </c>
      <c r="H33" s="179">
        <f t="shared" si="6"/>
        <v>4.3478260869565218E-3</v>
      </c>
      <c r="I33" s="186">
        <f t="shared" si="6"/>
        <v>1.1148272017837236E-4</v>
      </c>
      <c r="J33" s="192"/>
      <c r="K33" s="193" t="s">
        <v>374</v>
      </c>
      <c r="L33" s="180" t="s">
        <v>374</v>
      </c>
      <c r="M33" s="180" t="s">
        <v>374</v>
      </c>
      <c r="N33" s="192"/>
      <c r="O33" s="185">
        <f t="shared" si="8"/>
        <v>2.2296544035674471E-4</v>
      </c>
      <c r="P33" s="186">
        <f t="shared" si="8"/>
        <v>1.1148272017837236E-4</v>
      </c>
      <c r="Q33" s="186">
        <f t="shared" si="8"/>
        <v>1.1148272017837236E-4</v>
      </c>
    </row>
    <row r="34" spans="1:17" ht="15" customHeight="1" thickBot="1" x14ac:dyDescent="0.25">
      <c r="A34" s="59" t="s">
        <v>337</v>
      </c>
      <c r="B34" s="189">
        <f t="shared" si="9"/>
        <v>3.3444816053511709E-4</v>
      </c>
      <c r="C34" s="187">
        <f t="shared" si="10"/>
        <v>1.1148272017837236E-4</v>
      </c>
      <c r="D34" s="188" t="s">
        <v>374</v>
      </c>
      <c r="E34" s="196">
        <f t="shared" si="5"/>
        <v>1.1148272017837236E-4</v>
      </c>
      <c r="F34" s="194"/>
      <c r="G34" s="187">
        <f t="shared" si="11"/>
        <v>2.2296544035674471E-4</v>
      </c>
      <c r="H34" s="196">
        <f t="shared" ref="H34:I34" si="13">H16/$B$6</f>
        <v>1.1148272017837236E-4</v>
      </c>
      <c r="I34" s="196">
        <f t="shared" si="13"/>
        <v>1.1148272017837236E-4</v>
      </c>
      <c r="J34" s="194"/>
      <c r="K34" s="195" t="s">
        <v>374</v>
      </c>
      <c r="L34" s="182" t="s">
        <v>374</v>
      </c>
      <c r="M34" s="182" t="s">
        <v>374</v>
      </c>
      <c r="N34" s="194"/>
      <c r="O34" s="195" t="s">
        <v>374</v>
      </c>
      <c r="P34" s="182" t="s">
        <v>374</v>
      </c>
      <c r="Q34" s="182" t="s">
        <v>374</v>
      </c>
    </row>
  </sheetData>
  <mergeCells count="14">
    <mergeCell ref="A3:A5"/>
    <mergeCell ref="B3:B5"/>
    <mergeCell ref="C4:E4"/>
    <mergeCell ref="C3:Q3"/>
    <mergeCell ref="G4:I4"/>
    <mergeCell ref="K4:M4"/>
    <mergeCell ref="O4:Q4"/>
    <mergeCell ref="A21:A23"/>
    <mergeCell ref="B21:B23"/>
    <mergeCell ref="C21:Q21"/>
    <mergeCell ref="C22:E22"/>
    <mergeCell ref="G22:I22"/>
    <mergeCell ref="K22:M22"/>
    <mergeCell ref="O22:Q22"/>
  </mergeCells>
  <pageMargins left="0.7" right="0.7" top="0.75" bottom="0.75" header="0.3" footer="0.3"/>
  <pageSetup orientation="landscape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0">
    <tabColor rgb="FF0000FF"/>
  </sheetPr>
  <dimension ref="A1:R19"/>
  <sheetViews>
    <sheetView showGridLines="0" workbookViewId="0"/>
  </sheetViews>
  <sheetFormatPr baseColWidth="10" defaultRowHeight="12.75" x14ac:dyDescent="0.2"/>
  <cols>
    <col min="1" max="1" width="9.85546875" style="7" customWidth="1"/>
    <col min="2" max="2" width="32" style="7" customWidth="1"/>
    <col min="3" max="3" width="10.7109375" style="7" customWidth="1"/>
    <col min="4" max="6" width="11.42578125" style="8" customWidth="1"/>
    <col min="7" max="7" width="0.5703125" style="8" customWidth="1"/>
    <col min="8" max="10" width="11.7109375" style="8" customWidth="1"/>
    <col min="11" max="11" width="0.5703125" style="322" customWidth="1"/>
    <col min="12" max="12" width="11.7109375" style="8" customWidth="1"/>
    <col min="13" max="14" width="11.42578125" style="8" customWidth="1"/>
    <col min="15" max="15" width="0.5703125" style="8" customWidth="1"/>
    <col min="16" max="16" width="11.42578125" style="8" customWidth="1"/>
    <col min="17" max="16384" width="11.42578125" style="7"/>
  </cols>
  <sheetData>
    <row r="1" spans="1:18" ht="16.5" x14ac:dyDescent="0.2">
      <c r="A1" s="3" t="s">
        <v>31</v>
      </c>
      <c r="B1" s="4"/>
      <c r="C1" s="4"/>
      <c r="D1" s="4"/>
      <c r="E1" s="4"/>
      <c r="F1" s="4"/>
      <c r="G1" s="4"/>
      <c r="H1" s="4"/>
      <c r="I1" s="4"/>
      <c r="J1" s="4"/>
      <c r="K1" s="321"/>
      <c r="L1" s="4"/>
      <c r="M1" s="4"/>
      <c r="N1" s="4"/>
      <c r="O1" s="4"/>
      <c r="P1" s="5" t="s">
        <v>30</v>
      </c>
    </row>
    <row r="2" spans="1:18" ht="13.5" thickBot="1" x14ac:dyDescent="0.25">
      <c r="A2" s="6">
        <v>2014</v>
      </c>
    </row>
    <row r="3" spans="1:18" ht="19.5" customHeight="1" thickBot="1" x14ac:dyDescent="0.25">
      <c r="A3" s="350" t="s">
        <v>379</v>
      </c>
      <c r="B3" s="352" t="s">
        <v>0</v>
      </c>
      <c r="C3" s="352" t="s">
        <v>1</v>
      </c>
      <c r="D3" s="369" t="s">
        <v>378</v>
      </c>
      <c r="E3" s="369"/>
      <c r="F3" s="369"/>
      <c r="G3" s="369"/>
      <c r="H3" s="369"/>
      <c r="I3" s="369"/>
      <c r="J3" s="369"/>
      <c r="K3" s="369"/>
      <c r="L3" s="369"/>
      <c r="M3" s="369"/>
      <c r="N3" s="369"/>
      <c r="O3" s="369"/>
      <c r="P3" s="369"/>
    </row>
    <row r="4" spans="1:18" ht="19.5" customHeight="1" x14ac:dyDescent="0.2">
      <c r="A4" s="355"/>
      <c r="B4" s="356"/>
      <c r="C4" s="356"/>
      <c r="D4" s="362" t="s">
        <v>6</v>
      </c>
      <c r="E4" s="362"/>
      <c r="F4" s="362"/>
      <c r="G4" s="29"/>
      <c r="H4" s="362" t="s">
        <v>7</v>
      </c>
      <c r="I4" s="362"/>
      <c r="J4" s="362"/>
      <c r="K4" s="323"/>
      <c r="L4" s="358" t="s">
        <v>162</v>
      </c>
      <c r="M4" s="358"/>
      <c r="N4" s="358"/>
      <c r="O4" s="323"/>
      <c r="P4" s="350" t="s">
        <v>347</v>
      </c>
    </row>
    <row r="5" spans="1:18" ht="19.5" customHeight="1" thickBot="1" x14ac:dyDescent="0.25">
      <c r="A5" s="351"/>
      <c r="B5" s="353"/>
      <c r="C5" s="353"/>
      <c r="D5" s="156" t="s">
        <v>1</v>
      </c>
      <c r="E5" s="157" t="s">
        <v>8</v>
      </c>
      <c r="F5" s="157" t="s">
        <v>9</v>
      </c>
      <c r="G5" s="40"/>
      <c r="H5" s="156" t="s">
        <v>1</v>
      </c>
      <c r="I5" s="157" t="s">
        <v>8</v>
      </c>
      <c r="J5" s="157" t="s">
        <v>9</v>
      </c>
      <c r="K5" s="323"/>
      <c r="L5" s="156" t="s">
        <v>1</v>
      </c>
      <c r="M5" s="157" t="s">
        <v>8</v>
      </c>
      <c r="N5" s="157" t="s">
        <v>9</v>
      </c>
      <c r="O5" s="323"/>
      <c r="P5" s="351"/>
    </row>
    <row r="6" spans="1:18" ht="21.75" customHeight="1" thickBot="1" x14ac:dyDescent="0.25">
      <c r="A6" s="61" t="s">
        <v>380</v>
      </c>
      <c r="B6" s="51" t="s">
        <v>5</v>
      </c>
      <c r="C6" s="126">
        <f>SUM(D6,H6,L6,P6)</f>
        <v>8970</v>
      </c>
      <c r="D6" s="126">
        <f>SUM(E6:F6)</f>
        <v>4609</v>
      </c>
      <c r="E6" s="118">
        <v>3576</v>
      </c>
      <c r="F6" s="118">
        <v>1033</v>
      </c>
      <c r="G6" s="126"/>
      <c r="H6" s="126">
        <f>SUM(I6:J6)</f>
        <v>1565</v>
      </c>
      <c r="I6" s="118">
        <v>1147</v>
      </c>
      <c r="J6" s="118">
        <v>418</v>
      </c>
      <c r="K6" s="126"/>
      <c r="L6" s="126">
        <f>SUM(M6:N6)</f>
        <v>2774</v>
      </c>
      <c r="M6" s="118">
        <v>2084</v>
      </c>
      <c r="N6" s="118">
        <v>690</v>
      </c>
      <c r="O6" s="126"/>
      <c r="P6" s="126">
        <v>22</v>
      </c>
      <c r="R6" s="135"/>
    </row>
    <row r="8" spans="1:18" ht="13.5" thickBot="1" x14ac:dyDescent="0.25"/>
    <row r="9" spans="1:18" ht="18" customHeight="1" thickBot="1" x14ac:dyDescent="0.25">
      <c r="A9" s="350" t="s">
        <v>379</v>
      </c>
      <c r="B9" s="352" t="s">
        <v>0</v>
      </c>
      <c r="C9" s="352" t="s">
        <v>1</v>
      </c>
      <c r="D9" s="369" t="s">
        <v>378</v>
      </c>
      <c r="E9" s="369"/>
      <c r="F9" s="369"/>
      <c r="G9" s="369"/>
      <c r="H9" s="369"/>
      <c r="I9" s="369"/>
      <c r="J9" s="369"/>
      <c r="K9" s="369"/>
      <c r="L9" s="369"/>
      <c r="M9" s="369"/>
      <c r="N9" s="369"/>
      <c r="O9" s="369"/>
      <c r="P9" s="369"/>
      <c r="Q9" s="8"/>
      <c r="R9" s="8"/>
    </row>
    <row r="10" spans="1:18" ht="18" customHeight="1" x14ac:dyDescent="0.2">
      <c r="A10" s="355"/>
      <c r="B10" s="356"/>
      <c r="C10" s="356"/>
      <c r="D10" s="362" t="s">
        <v>6</v>
      </c>
      <c r="E10" s="362"/>
      <c r="F10" s="362"/>
      <c r="G10" s="29"/>
      <c r="H10" s="362" t="s">
        <v>7</v>
      </c>
      <c r="I10" s="362"/>
      <c r="J10" s="362"/>
      <c r="K10" s="323"/>
      <c r="L10" s="358" t="s">
        <v>162</v>
      </c>
      <c r="M10" s="358"/>
      <c r="N10" s="358"/>
      <c r="O10" s="323"/>
      <c r="P10" s="350" t="s">
        <v>347</v>
      </c>
      <c r="Q10" s="8"/>
      <c r="R10" s="8"/>
    </row>
    <row r="11" spans="1:18" ht="18" customHeight="1" thickBot="1" x14ac:dyDescent="0.25">
      <c r="A11" s="351"/>
      <c r="B11" s="353"/>
      <c r="C11" s="353"/>
      <c r="D11" s="156" t="s">
        <v>1</v>
      </c>
      <c r="E11" s="157" t="s">
        <v>8</v>
      </c>
      <c r="F11" s="157" t="s">
        <v>9</v>
      </c>
      <c r="G11" s="40"/>
      <c r="H11" s="156" t="s">
        <v>1</v>
      </c>
      <c r="I11" s="157" t="s">
        <v>8</v>
      </c>
      <c r="J11" s="157" t="s">
        <v>9</v>
      </c>
      <c r="K11" s="323"/>
      <c r="L11" s="156" t="s">
        <v>1</v>
      </c>
      <c r="M11" s="157" t="s">
        <v>8</v>
      </c>
      <c r="N11" s="157" t="s">
        <v>9</v>
      </c>
      <c r="O11" s="323"/>
      <c r="P11" s="351"/>
      <c r="Q11" s="8"/>
      <c r="R11" s="8"/>
    </row>
    <row r="12" spans="1:18" ht="21.75" customHeight="1" thickBot="1" x14ac:dyDescent="0.25">
      <c r="A12" s="61" t="s">
        <v>380</v>
      </c>
      <c r="B12" s="51" t="s">
        <v>5</v>
      </c>
      <c r="C12" s="304">
        <f>SUM(D12,H12,L12,P12)</f>
        <v>1</v>
      </c>
      <c r="D12" s="309">
        <f>D6/$C$6</f>
        <v>0.51382385730211821</v>
      </c>
      <c r="E12" s="301">
        <f t="shared" ref="E12:F12" si="0">E6/$C$6</f>
        <v>0.39866220735785951</v>
      </c>
      <c r="F12" s="301">
        <f t="shared" si="0"/>
        <v>0.11516164994425863</v>
      </c>
      <c r="G12" s="126"/>
      <c r="H12" s="304">
        <f>H6/$C$6</f>
        <v>0.17447045707915274</v>
      </c>
      <c r="I12" s="301">
        <f t="shared" ref="I12:J12" si="1">I6/$C$6</f>
        <v>0.12787068004459309</v>
      </c>
      <c r="J12" s="301">
        <f t="shared" si="1"/>
        <v>4.6599777034559642E-2</v>
      </c>
      <c r="K12" s="126"/>
      <c r="L12" s="304">
        <f>L6/$C$6</f>
        <v>0.30925306577480488</v>
      </c>
      <c r="M12" s="301">
        <f t="shared" ref="M12:P12" si="2">M6/$C$6</f>
        <v>0.23232998885172798</v>
      </c>
      <c r="N12" s="301">
        <f t="shared" si="2"/>
        <v>7.6923076923076927E-2</v>
      </c>
      <c r="O12" s="126"/>
      <c r="P12" s="304">
        <f t="shared" si="2"/>
        <v>2.4526198439241919E-3</v>
      </c>
      <c r="Q12" s="8"/>
      <c r="R12" s="8"/>
    </row>
    <row r="13" spans="1:18" x14ac:dyDescent="0.2">
      <c r="Q13" s="8"/>
      <c r="R13" s="8"/>
    </row>
    <row r="14" spans="1:18" x14ac:dyDescent="0.2">
      <c r="Q14" s="8"/>
      <c r="R14" s="8"/>
    </row>
    <row r="15" spans="1:18" x14ac:dyDescent="0.2">
      <c r="Q15" s="8"/>
      <c r="R15" s="8"/>
    </row>
    <row r="16" spans="1:18" x14ac:dyDescent="0.2">
      <c r="Q16" s="8"/>
      <c r="R16" s="8"/>
    </row>
    <row r="17" spans="17:18" x14ac:dyDescent="0.2">
      <c r="Q17" s="8"/>
      <c r="R17" s="8"/>
    </row>
    <row r="18" spans="17:18" x14ac:dyDescent="0.2">
      <c r="Q18" s="8"/>
      <c r="R18" s="8"/>
    </row>
    <row r="19" spans="17:18" x14ac:dyDescent="0.2">
      <c r="Q19" s="8"/>
      <c r="R19" s="8"/>
    </row>
  </sheetData>
  <mergeCells count="16">
    <mergeCell ref="A9:A11"/>
    <mergeCell ref="B9:B11"/>
    <mergeCell ref="C9:C11"/>
    <mergeCell ref="A3:A5"/>
    <mergeCell ref="B3:B5"/>
    <mergeCell ref="C3:C5"/>
    <mergeCell ref="D4:F4"/>
    <mergeCell ref="H4:J4"/>
    <mergeCell ref="D10:F10"/>
    <mergeCell ref="H10:J10"/>
    <mergeCell ref="D3:P3"/>
    <mergeCell ref="D9:P9"/>
    <mergeCell ref="L4:N4"/>
    <mergeCell ref="P4:P5"/>
    <mergeCell ref="L10:N10"/>
    <mergeCell ref="P10:P11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</sheetPr>
  <dimension ref="A1:R19"/>
  <sheetViews>
    <sheetView showGridLines="0" workbookViewId="0">
      <selection activeCell="H20" sqref="H20"/>
    </sheetView>
  </sheetViews>
  <sheetFormatPr baseColWidth="10" defaultRowHeight="12.75" x14ac:dyDescent="0.2"/>
  <cols>
    <col min="1" max="1" width="9.85546875" style="7" customWidth="1"/>
    <col min="2" max="2" width="32" style="7" customWidth="1"/>
    <col min="3" max="3" width="10.7109375" style="7" customWidth="1"/>
    <col min="4" max="6" width="11.42578125" style="8" customWidth="1"/>
    <col min="7" max="7" width="0.5703125" style="8" customWidth="1"/>
    <col min="8" max="10" width="11.7109375" style="8" customWidth="1"/>
    <col min="11" max="11" width="0.5703125" style="322" customWidth="1"/>
    <col min="12" max="12" width="11.7109375" style="8" customWidth="1"/>
    <col min="13" max="14" width="11.42578125" style="8" customWidth="1"/>
    <col min="15" max="15" width="0.5703125" style="8" customWidth="1"/>
    <col min="16" max="16" width="11.42578125" style="8" customWidth="1"/>
    <col min="17" max="16384" width="11.42578125" style="7"/>
  </cols>
  <sheetData>
    <row r="1" spans="1:18" ht="16.5" x14ac:dyDescent="0.2">
      <c r="A1" s="3" t="s">
        <v>384</v>
      </c>
      <c r="B1" s="4"/>
      <c r="C1" s="4"/>
      <c r="D1" s="4"/>
      <c r="E1" s="4"/>
      <c r="F1" s="4"/>
      <c r="G1" s="4"/>
      <c r="H1" s="4"/>
      <c r="I1" s="4"/>
      <c r="J1" s="4"/>
      <c r="K1" s="321"/>
      <c r="L1" s="4"/>
      <c r="M1" s="4"/>
      <c r="N1" s="4"/>
      <c r="O1" s="4"/>
      <c r="P1" s="5" t="s">
        <v>383</v>
      </c>
    </row>
    <row r="2" spans="1:18" ht="13.5" thickBot="1" x14ac:dyDescent="0.25">
      <c r="A2" s="6">
        <v>2014</v>
      </c>
    </row>
    <row r="3" spans="1:18" ht="19.5" customHeight="1" thickBot="1" x14ac:dyDescent="0.25">
      <c r="A3" s="350" t="s">
        <v>379</v>
      </c>
      <c r="B3" s="352" t="s">
        <v>0</v>
      </c>
      <c r="C3" s="352" t="s">
        <v>1</v>
      </c>
      <c r="D3" s="369" t="s">
        <v>378</v>
      </c>
      <c r="E3" s="369"/>
      <c r="F3" s="369"/>
      <c r="G3" s="369"/>
      <c r="H3" s="369"/>
      <c r="I3" s="369"/>
      <c r="J3" s="369"/>
      <c r="K3" s="369"/>
      <c r="L3" s="369"/>
      <c r="M3" s="369"/>
      <c r="N3" s="369"/>
      <c r="O3" s="369"/>
      <c r="P3" s="369"/>
    </row>
    <row r="4" spans="1:18" ht="19.5" customHeight="1" x14ac:dyDescent="0.2">
      <c r="A4" s="355"/>
      <c r="B4" s="356"/>
      <c r="C4" s="356"/>
      <c r="D4" s="362" t="s">
        <v>6</v>
      </c>
      <c r="E4" s="362"/>
      <c r="F4" s="362"/>
      <c r="G4" s="29"/>
      <c r="H4" s="362" t="s">
        <v>7</v>
      </c>
      <c r="I4" s="362"/>
      <c r="J4" s="362"/>
      <c r="K4" s="323"/>
      <c r="L4" s="358" t="s">
        <v>162</v>
      </c>
      <c r="M4" s="358"/>
      <c r="N4" s="358"/>
      <c r="O4" s="323"/>
      <c r="P4" s="350" t="s">
        <v>347</v>
      </c>
    </row>
    <row r="5" spans="1:18" ht="19.5" customHeight="1" thickBot="1" x14ac:dyDescent="0.25">
      <c r="A5" s="351"/>
      <c r="B5" s="353"/>
      <c r="C5" s="353"/>
      <c r="D5" s="325" t="s">
        <v>1</v>
      </c>
      <c r="E5" s="324" t="s">
        <v>8</v>
      </c>
      <c r="F5" s="324" t="s">
        <v>9</v>
      </c>
      <c r="G5" s="40"/>
      <c r="H5" s="325" t="s">
        <v>1</v>
      </c>
      <c r="I5" s="324" t="s">
        <v>8</v>
      </c>
      <c r="J5" s="324" t="s">
        <v>9</v>
      </c>
      <c r="K5" s="323"/>
      <c r="L5" s="325" t="s">
        <v>1</v>
      </c>
      <c r="M5" s="324" t="s">
        <v>8</v>
      </c>
      <c r="N5" s="324" t="s">
        <v>9</v>
      </c>
      <c r="O5" s="323"/>
      <c r="P5" s="351"/>
    </row>
    <row r="6" spans="1:18" ht="19.5" customHeight="1" x14ac:dyDescent="0.2">
      <c r="A6" s="26"/>
      <c r="B6" s="23"/>
      <c r="C6" s="125"/>
      <c r="D6" s="125"/>
      <c r="E6" s="117"/>
      <c r="F6" s="117"/>
      <c r="G6" s="125"/>
      <c r="H6" s="125"/>
      <c r="I6" s="117"/>
      <c r="J6" s="117"/>
      <c r="K6" s="125"/>
      <c r="L6" s="125"/>
      <c r="M6" s="117"/>
      <c r="N6" s="117"/>
      <c r="O6" s="125"/>
      <c r="P6" s="125"/>
    </row>
    <row r="7" spans="1:18" ht="19.5" customHeight="1" x14ac:dyDescent="0.2">
      <c r="A7" s="26"/>
      <c r="B7" s="23"/>
      <c r="C7" s="125"/>
      <c r="D7" s="125"/>
      <c r="E7" s="117"/>
      <c r="F7" s="117"/>
      <c r="G7" s="125"/>
      <c r="H7" s="125"/>
      <c r="I7" s="117"/>
      <c r="J7" s="117"/>
      <c r="K7" s="125"/>
      <c r="L7" s="125"/>
      <c r="M7" s="117"/>
      <c r="N7" s="117"/>
      <c r="O7" s="125"/>
      <c r="P7" s="125"/>
    </row>
    <row r="8" spans="1:18" ht="19.5" customHeight="1" x14ac:dyDescent="0.2">
      <c r="A8" s="26"/>
      <c r="B8" s="23"/>
      <c r="C8" s="125"/>
      <c r="D8" s="125"/>
      <c r="E8" s="117"/>
      <c r="F8" s="117"/>
      <c r="G8" s="125"/>
      <c r="H8" s="125"/>
      <c r="I8" s="117"/>
      <c r="J8" s="117"/>
      <c r="K8" s="125"/>
      <c r="L8" s="125"/>
      <c r="M8" s="117"/>
      <c r="N8" s="117"/>
      <c r="O8" s="125"/>
      <c r="P8" s="125"/>
    </row>
    <row r="9" spans="1:18" ht="19.5" customHeight="1" x14ac:dyDescent="0.2">
      <c r="A9" s="26"/>
      <c r="B9" s="23"/>
      <c r="C9" s="125"/>
      <c r="D9" s="125"/>
      <c r="E9" s="117"/>
      <c r="F9" s="117"/>
      <c r="G9" s="125"/>
      <c r="H9" s="125"/>
      <c r="I9" s="117"/>
      <c r="J9" s="117"/>
      <c r="K9" s="125"/>
      <c r="L9" s="125"/>
      <c r="M9" s="117"/>
      <c r="N9" s="117"/>
      <c r="O9" s="125"/>
      <c r="P9" s="125"/>
    </row>
    <row r="10" spans="1:18" ht="21.75" customHeight="1" thickBot="1" x14ac:dyDescent="0.25">
      <c r="A10" s="61"/>
      <c r="B10" s="51"/>
      <c r="C10" s="126"/>
      <c r="D10" s="126"/>
      <c r="E10" s="118"/>
      <c r="F10" s="118"/>
      <c r="G10" s="126"/>
      <c r="H10" s="126"/>
      <c r="I10" s="118"/>
      <c r="J10" s="118"/>
      <c r="K10" s="126"/>
      <c r="L10" s="126"/>
      <c r="M10" s="118"/>
      <c r="N10" s="118"/>
      <c r="O10" s="126"/>
      <c r="P10" s="126"/>
      <c r="R10" s="135"/>
    </row>
    <row r="13" spans="1:18" x14ac:dyDescent="0.2">
      <c r="Q13" s="8"/>
      <c r="R13" s="8"/>
    </row>
    <row r="14" spans="1:18" x14ac:dyDescent="0.2">
      <c r="Q14" s="8"/>
      <c r="R14" s="8"/>
    </row>
    <row r="15" spans="1:18" x14ac:dyDescent="0.2">
      <c r="Q15" s="8"/>
      <c r="R15" s="8"/>
    </row>
    <row r="16" spans="1:18" x14ac:dyDescent="0.2">
      <c r="Q16" s="8"/>
      <c r="R16" s="8"/>
    </row>
    <row r="17" spans="17:18" x14ac:dyDescent="0.2">
      <c r="Q17" s="8"/>
      <c r="R17" s="8"/>
    </row>
    <row r="18" spans="17:18" x14ac:dyDescent="0.2">
      <c r="Q18" s="8"/>
      <c r="R18" s="8"/>
    </row>
    <row r="19" spans="17:18" x14ac:dyDescent="0.2">
      <c r="Q19" s="8"/>
      <c r="R19" s="8"/>
    </row>
  </sheetData>
  <mergeCells count="8">
    <mergeCell ref="A3:A5"/>
    <mergeCell ref="B3:B5"/>
    <mergeCell ref="C3:C5"/>
    <mergeCell ref="D3:P3"/>
    <mergeCell ref="D4:F4"/>
    <mergeCell ref="H4:J4"/>
    <mergeCell ref="L4:N4"/>
    <mergeCell ref="P4:P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tabColor theme="5" tint="0.39997558519241921"/>
  </sheetPr>
  <dimension ref="A1:AC34"/>
  <sheetViews>
    <sheetView showGridLines="0" workbookViewId="0"/>
  </sheetViews>
  <sheetFormatPr baseColWidth="10" defaultRowHeight="12.75" x14ac:dyDescent="0.2"/>
  <cols>
    <col min="1" max="1" width="17.5703125" style="1" customWidth="1"/>
    <col min="2" max="2" width="11.42578125" style="2" customWidth="1"/>
    <col min="3" max="5" width="9.85546875" style="2" customWidth="1"/>
    <col min="6" max="6" width="0.42578125" style="2" customWidth="1"/>
    <col min="7" max="9" width="9.85546875" style="2" customWidth="1"/>
    <col min="10" max="10" width="0.42578125" style="2" customWidth="1"/>
    <col min="11" max="13" width="9.85546875" style="2" customWidth="1"/>
    <col min="14" max="14" width="0.42578125" style="2" customWidth="1"/>
    <col min="15" max="17" width="9.85546875" style="2" customWidth="1"/>
    <col min="18" max="18" width="0.42578125" style="2" customWidth="1"/>
    <col min="19" max="21" width="9.85546875" style="2" customWidth="1"/>
    <col min="22" max="22" width="0.42578125" style="2" customWidth="1"/>
    <col min="23" max="25" width="9.85546875" style="2" customWidth="1"/>
    <col min="26" max="26" width="0.42578125" style="2" customWidth="1"/>
    <col min="27" max="28" width="9.85546875" style="2" customWidth="1"/>
    <col min="29" max="29" width="9.85546875" style="1" customWidth="1"/>
    <col min="30" max="16384" width="11.42578125" style="1"/>
  </cols>
  <sheetData>
    <row r="1" spans="1:29" ht="16.5" customHeight="1" x14ac:dyDescent="0.2">
      <c r="A1" s="3" t="s">
        <v>338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2"/>
      <c r="V1" s="22"/>
      <c r="W1" s="22"/>
      <c r="X1" s="22"/>
      <c r="Y1" s="22"/>
      <c r="Z1" s="22"/>
      <c r="AA1" s="22"/>
      <c r="AB1" s="22"/>
      <c r="AC1" s="17" t="s">
        <v>21</v>
      </c>
    </row>
    <row r="2" spans="1:29" ht="13.5" thickBot="1" x14ac:dyDescent="0.25">
      <c r="A2" s="6">
        <v>2014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</row>
    <row r="3" spans="1:29" ht="20.25" customHeight="1" x14ac:dyDescent="0.2">
      <c r="A3" s="350" t="s">
        <v>85</v>
      </c>
      <c r="B3" s="352" t="s">
        <v>1</v>
      </c>
      <c r="C3" s="354" t="s">
        <v>93</v>
      </c>
      <c r="D3" s="354"/>
      <c r="E3" s="354"/>
      <c r="F3" s="354"/>
      <c r="G3" s="354"/>
      <c r="H3" s="354"/>
      <c r="I3" s="354"/>
      <c r="J3" s="354"/>
      <c r="K3" s="354"/>
      <c r="L3" s="354"/>
      <c r="M3" s="354"/>
      <c r="N3" s="354"/>
      <c r="O3" s="354"/>
      <c r="P3" s="354"/>
      <c r="Q3" s="354"/>
      <c r="R3" s="354"/>
      <c r="S3" s="354"/>
      <c r="T3" s="354"/>
      <c r="U3" s="354"/>
      <c r="V3" s="354"/>
      <c r="W3" s="354"/>
      <c r="X3" s="354"/>
      <c r="Y3" s="354"/>
      <c r="Z3" s="354"/>
      <c r="AA3" s="354"/>
      <c r="AB3" s="354"/>
      <c r="AC3" s="354"/>
    </row>
    <row r="4" spans="1:29" ht="29.25" customHeight="1" x14ac:dyDescent="0.2">
      <c r="A4" s="355"/>
      <c r="B4" s="356"/>
      <c r="C4" s="357" t="s">
        <v>86</v>
      </c>
      <c r="D4" s="357"/>
      <c r="E4" s="357"/>
      <c r="F4" s="13"/>
      <c r="G4" s="357" t="s">
        <v>87</v>
      </c>
      <c r="H4" s="357"/>
      <c r="I4" s="357"/>
      <c r="J4" s="13"/>
      <c r="K4" s="357" t="s">
        <v>88</v>
      </c>
      <c r="L4" s="357"/>
      <c r="M4" s="357"/>
      <c r="N4" s="13"/>
      <c r="O4" s="357" t="s">
        <v>89</v>
      </c>
      <c r="P4" s="357"/>
      <c r="Q4" s="357"/>
      <c r="R4" s="13"/>
      <c r="S4" s="357" t="s">
        <v>90</v>
      </c>
      <c r="T4" s="357"/>
      <c r="U4" s="357"/>
      <c r="V4" s="13"/>
      <c r="W4" s="357" t="s">
        <v>91</v>
      </c>
      <c r="X4" s="357"/>
      <c r="Y4" s="357"/>
      <c r="Z4" s="13"/>
      <c r="AA4" s="357" t="s">
        <v>92</v>
      </c>
      <c r="AB4" s="357"/>
      <c r="AC4" s="357"/>
    </row>
    <row r="5" spans="1:29" ht="17.25" customHeight="1" thickBot="1" x14ac:dyDescent="0.25">
      <c r="A5" s="351"/>
      <c r="B5" s="353"/>
      <c r="C5" s="38" t="s">
        <v>1</v>
      </c>
      <c r="D5" s="47" t="s">
        <v>8</v>
      </c>
      <c r="E5" s="47" t="s">
        <v>9</v>
      </c>
      <c r="F5" s="54"/>
      <c r="G5" s="38" t="s">
        <v>1</v>
      </c>
      <c r="H5" s="47" t="s">
        <v>8</v>
      </c>
      <c r="I5" s="47" t="s">
        <v>9</v>
      </c>
      <c r="J5" s="54"/>
      <c r="K5" s="38" t="s">
        <v>1</v>
      </c>
      <c r="L5" s="47" t="s">
        <v>8</v>
      </c>
      <c r="M5" s="47" t="s">
        <v>9</v>
      </c>
      <c r="N5" s="54"/>
      <c r="O5" s="38" t="s">
        <v>1</v>
      </c>
      <c r="P5" s="47" t="s">
        <v>8</v>
      </c>
      <c r="Q5" s="47" t="s">
        <v>9</v>
      </c>
      <c r="R5" s="54"/>
      <c r="S5" s="38" t="s">
        <v>1</v>
      </c>
      <c r="T5" s="47" t="s">
        <v>8</v>
      </c>
      <c r="U5" s="47" t="s">
        <v>9</v>
      </c>
      <c r="V5" s="54"/>
      <c r="W5" s="38" t="s">
        <v>1</v>
      </c>
      <c r="X5" s="47" t="s">
        <v>8</v>
      </c>
      <c r="Y5" s="47" t="s">
        <v>9</v>
      </c>
      <c r="Z5" s="54"/>
      <c r="AA5" s="38" t="s">
        <v>1</v>
      </c>
      <c r="AB5" s="47" t="s">
        <v>8</v>
      </c>
      <c r="AC5" s="47" t="s">
        <v>9</v>
      </c>
    </row>
    <row r="6" spans="1:29" ht="15.75" customHeight="1" x14ac:dyDescent="0.2">
      <c r="A6" s="58" t="s">
        <v>1</v>
      </c>
      <c r="B6" s="76">
        <f>SUM(C6,G6,K6,O6,S6,W6,AA6)</f>
        <v>8970</v>
      </c>
      <c r="C6" s="76">
        <f>SUM(C7:C16)</f>
        <v>3280</v>
      </c>
      <c r="D6" s="76">
        <f>SUM(D7:D16)</f>
        <v>2843</v>
      </c>
      <c r="E6" s="76">
        <f>SUM(E7:E16)</f>
        <v>437</v>
      </c>
      <c r="F6" s="55"/>
      <c r="G6" s="76">
        <f>SUM(G7:G16)</f>
        <v>2922</v>
      </c>
      <c r="H6" s="76">
        <f>SUM(H7:H16)</f>
        <v>2280</v>
      </c>
      <c r="I6" s="76">
        <f>SUM(I7:I16)</f>
        <v>642</v>
      </c>
      <c r="J6" s="55"/>
      <c r="K6" s="76">
        <f>SUM(K7:K16)</f>
        <v>317</v>
      </c>
      <c r="L6" s="76">
        <f>SUM(L7:L16)</f>
        <v>174</v>
      </c>
      <c r="M6" s="76">
        <f>SUM(M7:M16)</f>
        <v>143</v>
      </c>
      <c r="N6" s="55"/>
      <c r="O6" s="76">
        <f>SUM(O7:O16)</f>
        <v>872</v>
      </c>
      <c r="P6" s="76">
        <f>SUM(P7:P16)</f>
        <v>583</v>
      </c>
      <c r="Q6" s="76">
        <f>SUM(Q7:Q16)</f>
        <v>289</v>
      </c>
      <c r="R6" s="55"/>
      <c r="S6" s="76">
        <f>SUM(S7:S16)</f>
        <v>1327</v>
      </c>
      <c r="T6" s="76">
        <f>SUM(T7:T16)</f>
        <v>782</v>
      </c>
      <c r="U6" s="76">
        <f>SUM(U7:U16)</f>
        <v>545</v>
      </c>
      <c r="V6" s="55"/>
      <c r="W6" s="76">
        <f>SUM(W7:W16)</f>
        <v>237</v>
      </c>
      <c r="X6" s="76">
        <f>SUM(X7:X16)</f>
        <v>154</v>
      </c>
      <c r="Y6" s="76">
        <f>SUM(Y7:Y16)</f>
        <v>83</v>
      </c>
      <c r="Z6" s="55"/>
      <c r="AA6" s="76">
        <f>SUM(AA7:AA16)</f>
        <v>15</v>
      </c>
      <c r="AB6" s="76">
        <f>SUM(AB7:AB16)</f>
        <v>10</v>
      </c>
      <c r="AC6" s="76">
        <f>SUM(AC7:AC16)</f>
        <v>5</v>
      </c>
    </row>
    <row r="7" spans="1:29" ht="15.75" customHeight="1" x14ac:dyDescent="0.2">
      <c r="A7" s="32" t="s">
        <v>71</v>
      </c>
      <c r="B7" s="82">
        <f t="shared" ref="B7:B16" si="0">SUM(C7,G7,K7,O7,S7,W7,AA7)</f>
        <v>101</v>
      </c>
      <c r="C7" s="82">
        <f>SUM(D7:E7)</f>
        <v>17</v>
      </c>
      <c r="D7" s="78">
        <v>14</v>
      </c>
      <c r="E7" s="78">
        <v>3</v>
      </c>
      <c r="F7" s="9"/>
      <c r="G7" s="82">
        <f t="shared" ref="G7:G15" si="1">SUM(H7:I7)</f>
        <v>74</v>
      </c>
      <c r="H7" s="78">
        <v>48</v>
      </c>
      <c r="I7" s="78">
        <v>26</v>
      </c>
      <c r="J7" s="9"/>
      <c r="K7" s="82">
        <f t="shared" ref="K7:K14" si="2">SUM(L7:M7)</f>
        <v>2</v>
      </c>
      <c r="L7" s="78">
        <v>2</v>
      </c>
      <c r="M7" s="215" t="s">
        <v>374</v>
      </c>
      <c r="N7" s="9"/>
      <c r="O7" s="82">
        <f t="shared" ref="O7:O16" si="3">SUM(P7:Q7)</f>
        <v>5</v>
      </c>
      <c r="P7" s="78">
        <v>4</v>
      </c>
      <c r="Q7" s="78">
        <v>1</v>
      </c>
      <c r="R7" s="9"/>
      <c r="S7" s="82">
        <f t="shared" ref="S7:S16" si="4">SUM(T7:U7)</f>
        <v>3</v>
      </c>
      <c r="T7" s="78">
        <v>3</v>
      </c>
      <c r="U7" s="215" t="s">
        <v>374</v>
      </c>
      <c r="V7" s="9"/>
      <c r="W7" s="214" t="s">
        <v>374</v>
      </c>
      <c r="X7" s="215" t="s">
        <v>374</v>
      </c>
      <c r="Y7" s="215" t="s">
        <v>374</v>
      </c>
      <c r="Z7" s="9"/>
      <c r="AA7" s="214" t="s">
        <v>374</v>
      </c>
      <c r="AB7" s="215" t="s">
        <v>374</v>
      </c>
      <c r="AC7" s="215" t="s">
        <v>374</v>
      </c>
    </row>
    <row r="8" spans="1:29" ht="15.75" customHeight="1" x14ac:dyDescent="0.2">
      <c r="A8" s="32" t="s">
        <v>72</v>
      </c>
      <c r="B8" s="82">
        <f t="shared" si="0"/>
        <v>764</v>
      </c>
      <c r="C8" s="82">
        <f t="shared" ref="C8:C15" si="5">SUM(D8:E8)</f>
        <v>228</v>
      </c>
      <c r="D8" s="78">
        <v>207</v>
      </c>
      <c r="E8" s="78">
        <v>21</v>
      </c>
      <c r="F8" s="9"/>
      <c r="G8" s="82">
        <f t="shared" si="1"/>
        <v>368</v>
      </c>
      <c r="H8" s="78">
        <v>298</v>
      </c>
      <c r="I8" s="78">
        <v>70</v>
      </c>
      <c r="J8" s="9"/>
      <c r="K8" s="82">
        <f t="shared" si="2"/>
        <v>7</v>
      </c>
      <c r="L8" s="78">
        <v>3</v>
      </c>
      <c r="M8" s="78">
        <v>4</v>
      </c>
      <c r="N8" s="9"/>
      <c r="O8" s="82">
        <f t="shared" si="3"/>
        <v>93</v>
      </c>
      <c r="P8" s="78">
        <v>62</v>
      </c>
      <c r="Q8" s="78">
        <v>31</v>
      </c>
      <c r="R8" s="9"/>
      <c r="S8" s="82">
        <f t="shared" si="4"/>
        <v>68</v>
      </c>
      <c r="T8" s="78">
        <v>44</v>
      </c>
      <c r="U8" s="78">
        <v>24</v>
      </c>
      <c r="V8" s="9"/>
      <c r="W8" s="214" t="s">
        <v>374</v>
      </c>
      <c r="X8" s="215" t="s">
        <v>374</v>
      </c>
      <c r="Y8" s="215" t="s">
        <v>374</v>
      </c>
      <c r="Z8" s="9"/>
      <c r="AA8" s="214" t="s">
        <v>374</v>
      </c>
      <c r="AB8" s="215" t="s">
        <v>374</v>
      </c>
      <c r="AC8" s="215" t="s">
        <v>374</v>
      </c>
    </row>
    <row r="9" spans="1:29" s="2" customFormat="1" ht="15.75" customHeight="1" x14ac:dyDescent="0.25">
      <c r="A9" s="32" t="s">
        <v>73</v>
      </c>
      <c r="B9" s="82">
        <f t="shared" si="0"/>
        <v>1807</v>
      </c>
      <c r="C9" s="82">
        <f t="shared" si="5"/>
        <v>548</v>
      </c>
      <c r="D9" s="78">
        <v>487</v>
      </c>
      <c r="E9" s="78">
        <v>61</v>
      </c>
      <c r="F9" s="9"/>
      <c r="G9" s="82">
        <f t="shared" si="1"/>
        <v>712</v>
      </c>
      <c r="H9" s="78">
        <v>588</v>
      </c>
      <c r="I9" s="78">
        <v>124</v>
      </c>
      <c r="J9" s="9"/>
      <c r="K9" s="82">
        <f t="shared" si="2"/>
        <v>44</v>
      </c>
      <c r="L9" s="78">
        <v>26</v>
      </c>
      <c r="M9" s="78">
        <v>18</v>
      </c>
      <c r="N9" s="9"/>
      <c r="O9" s="82">
        <f t="shared" si="3"/>
        <v>210</v>
      </c>
      <c r="P9" s="78">
        <v>151</v>
      </c>
      <c r="Q9" s="78">
        <v>59</v>
      </c>
      <c r="R9" s="9"/>
      <c r="S9" s="82">
        <f t="shared" si="4"/>
        <v>284</v>
      </c>
      <c r="T9" s="78">
        <v>162</v>
      </c>
      <c r="U9" s="78">
        <v>122</v>
      </c>
      <c r="V9" s="9"/>
      <c r="W9" s="82">
        <f t="shared" ref="W9:W16" si="6">SUM(X9:Y9)</f>
        <v>7</v>
      </c>
      <c r="X9" s="78">
        <v>3</v>
      </c>
      <c r="Y9" s="78">
        <v>4</v>
      </c>
      <c r="Z9" s="9"/>
      <c r="AA9" s="82">
        <f t="shared" ref="AA9:AA15" si="7">SUM(AB9:AC9)</f>
        <v>2</v>
      </c>
      <c r="AB9" s="78">
        <v>2</v>
      </c>
      <c r="AC9" s="215" t="s">
        <v>374</v>
      </c>
    </row>
    <row r="10" spans="1:29" s="2" customFormat="1" ht="15.75" customHeight="1" x14ac:dyDescent="0.25">
      <c r="A10" s="32" t="s">
        <v>74</v>
      </c>
      <c r="B10" s="82">
        <f t="shared" si="0"/>
        <v>2069</v>
      </c>
      <c r="C10" s="82">
        <f t="shared" si="5"/>
        <v>655</v>
      </c>
      <c r="D10" s="78">
        <v>544</v>
      </c>
      <c r="E10" s="78">
        <v>111</v>
      </c>
      <c r="F10" s="9"/>
      <c r="G10" s="82">
        <f t="shared" si="1"/>
        <v>655</v>
      </c>
      <c r="H10" s="78">
        <v>484</v>
      </c>
      <c r="I10" s="78">
        <v>171</v>
      </c>
      <c r="J10" s="9"/>
      <c r="K10" s="82">
        <f t="shared" si="2"/>
        <v>79</v>
      </c>
      <c r="L10" s="78">
        <v>38</v>
      </c>
      <c r="M10" s="78">
        <v>41</v>
      </c>
      <c r="N10" s="9"/>
      <c r="O10" s="82">
        <f t="shared" si="3"/>
        <v>241</v>
      </c>
      <c r="P10" s="78">
        <v>160</v>
      </c>
      <c r="Q10" s="78">
        <v>81</v>
      </c>
      <c r="R10" s="9"/>
      <c r="S10" s="82">
        <f t="shared" si="4"/>
        <v>393</v>
      </c>
      <c r="T10" s="78">
        <v>227</v>
      </c>
      <c r="U10" s="78">
        <v>166</v>
      </c>
      <c r="V10" s="9"/>
      <c r="W10" s="82">
        <f t="shared" si="6"/>
        <v>43</v>
      </c>
      <c r="X10" s="78">
        <v>21</v>
      </c>
      <c r="Y10" s="78">
        <v>22</v>
      </c>
      <c r="Z10" s="9"/>
      <c r="AA10" s="82">
        <f t="shared" si="7"/>
        <v>3</v>
      </c>
      <c r="AB10" s="78">
        <v>1</v>
      </c>
      <c r="AC10" s="78">
        <v>2</v>
      </c>
    </row>
    <row r="11" spans="1:29" s="2" customFormat="1" ht="15.75" customHeight="1" x14ac:dyDescent="0.25">
      <c r="A11" s="32" t="s">
        <v>75</v>
      </c>
      <c r="B11" s="82">
        <f t="shared" si="0"/>
        <v>1753</v>
      </c>
      <c r="C11" s="82">
        <f t="shared" si="5"/>
        <v>734</v>
      </c>
      <c r="D11" s="78">
        <v>618</v>
      </c>
      <c r="E11" s="78">
        <v>116</v>
      </c>
      <c r="F11" s="9"/>
      <c r="G11" s="82">
        <f t="shared" si="1"/>
        <v>533</v>
      </c>
      <c r="H11" s="78">
        <v>382</v>
      </c>
      <c r="I11" s="78">
        <v>151</v>
      </c>
      <c r="J11" s="9"/>
      <c r="K11" s="82">
        <f t="shared" si="2"/>
        <v>68</v>
      </c>
      <c r="L11" s="78">
        <v>34</v>
      </c>
      <c r="M11" s="78">
        <v>34</v>
      </c>
      <c r="N11" s="9"/>
      <c r="O11" s="82">
        <f t="shared" si="3"/>
        <v>146</v>
      </c>
      <c r="P11" s="78">
        <v>84</v>
      </c>
      <c r="Q11" s="78">
        <v>62</v>
      </c>
      <c r="R11" s="9"/>
      <c r="S11" s="82">
        <f t="shared" si="4"/>
        <v>229</v>
      </c>
      <c r="T11" s="78">
        <v>132</v>
      </c>
      <c r="U11" s="78">
        <v>97</v>
      </c>
      <c r="V11" s="9"/>
      <c r="W11" s="82">
        <f t="shared" si="6"/>
        <v>41</v>
      </c>
      <c r="X11" s="78">
        <v>18</v>
      </c>
      <c r="Y11" s="78">
        <v>23</v>
      </c>
      <c r="Z11" s="9"/>
      <c r="AA11" s="82">
        <f t="shared" si="7"/>
        <v>2</v>
      </c>
      <c r="AB11" s="78">
        <v>1</v>
      </c>
      <c r="AC11" s="78">
        <v>1</v>
      </c>
    </row>
    <row r="12" spans="1:29" ht="15.75" customHeight="1" x14ac:dyDescent="0.2">
      <c r="A12" s="32" t="s">
        <v>76</v>
      </c>
      <c r="B12" s="82">
        <f t="shared" si="0"/>
        <v>1397</v>
      </c>
      <c r="C12" s="82">
        <f t="shared" si="5"/>
        <v>646</v>
      </c>
      <c r="D12" s="78">
        <v>561</v>
      </c>
      <c r="E12" s="78">
        <v>85</v>
      </c>
      <c r="F12" s="9"/>
      <c r="G12" s="82">
        <f t="shared" si="1"/>
        <v>340</v>
      </c>
      <c r="H12" s="78">
        <v>265</v>
      </c>
      <c r="I12" s="78">
        <v>75</v>
      </c>
      <c r="J12" s="9"/>
      <c r="K12" s="82">
        <f t="shared" si="2"/>
        <v>62</v>
      </c>
      <c r="L12" s="78">
        <v>36</v>
      </c>
      <c r="M12" s="78">
        <v>26</v>
      </c>
      <c r="N12" s="9"/>
      <c r="O12" s="82">
        <f t="shared" si="3"/>
        <v>106</v>
      </c>
      <c r="P12" s="78">
        <v>71</v>
      </c>
      <c r="Q12" s="78">
        <v>35</v>
      </c>
      <c r="R12" s="9"/>
      <c r="S12" s="82">
        <f t="shared" si="4"/>
        <v>189</v>
      </c>
      <c r="T12" s="78">
        <v>108</v>
      </c>
      <c r="U12" s="78">
        <v>81</v>
      </c>
      <c r="V12" s="9"/>
      <c r="W12" s="82">
        <f t="shared" si="6"/>
        <v>51</v>
      </c>
      <c r="X12" s="78">
        <v>33</v>
      </c>
      <c r="Y12" s="78">
        <v>18</v>
      </c>
      <c r="Z12" s="9"/>
      <c r="AA12" s="82">
        <f t="shared" si="7"/>
        <v>3</v>
      </c>
      <c r="AB12" s="78">
        <v>3</v>
      </c>
      <c r="AC12" s="215" t="s">
        <v>374</v>
      </c>
    </row>
    <row r="13" spans="1:29" ht="15.75" customHeight="1" x14ac:dyDescent="0.2">
      <c r="A13" s="32" t="s">
        <v>77</v>
      </c>
      <c r="B13" s="82">
        <f t="shared" si="0"/>
        <v>799</v>
      </c>
      <c r="C13" s="82">
        <f t="shared" si="5"/>
        <v>383</v>
      </c>
      <c r="D13" s="78">
        <v>350</v>
      </c>
      <c r="E13" s="78">
        <v>33</v>
      </c>
      <c r="F13" s="30"/>
      <c r="G13" s="82">
        <f t="shared" si="1"/>
        <v>193</v>
      </c>
      <c r="H13" s="78">
        <v>173</v>
      </c>
      <c r="I13" s="78">
        <v>20</v>
      </c>
      <c r="J13" s="30"/>
      <c r="K13" s="82">
        <f t="shared" si="2"/>
        <v>44</v>
      </c>
      <c r="L13" s="78">
        <v>28</v>
      </c>
      <c r="M13" s="78">
        <v>16</v>
      </c>
      <c r="N13" s="30"/>
      <c r="O13" s="82">
        <f t="shared" si="3"/>
        <v>53</v>
      </c>
      <c r="P13" s="78">
        <v>39</v>
      </c>
      <c r="Q13" s="78">
        <v>14</v>
      </c>
      <c r="R13" s="30"/>
      <c r="S13" s="82">
        <f t="shared" si="4"/>
        <v>96</v>
      </c>
      <c r="T13" s="78">
        <v>62</v>
      </c>
      <c r="U13" s="78">
        <v>34</v>
      </c>
      <c r="V13" s="30"/>
      <c r="W13" s="82">
        <f t="shared" si="6"/>
        <v>28</v>
      </c>
      <c r="X13" s="78">
        <v>19</v>
      </c>
      <c r="Y13" s="78">
        <v>9</v>
      </c>
      <c r="Z13" s="30"/>
      <c r="AA13" s="82">
        <f t="shared" si="7"/>
        <v>2</v>
      </c>
      <c r="AB13" s="78">
        <v>1</v>
      </c>
      <c r="AC13" s="78">
        <v>1</v>
      </c>
    </row>
    <row r="14" spans="1:29" ht="15.75" customHeight="1" x14ac:dyDescent="0.2">
      <c r="A14" s="32" t="s">
        <v>78</v>
      </c>
      <c r="B14" s="82">
        <f t="shared" si="0"/>
        <v>234</v>
      </c>
      <c r="C14" s="82">
        <f t="shared" si="5"/>
        <v>67</v>
      </c>
      <c r="D14" s="78">
        <v>60</v>
      </c>
      <c r="E14" s="78">
        <v>7</v>
      </c>
      <c r="F14" s="30"/>
      <c r="G14" s="82">
        <f t="shared" si="1"/>
        <v>44</v>
      </c>
      <c r="H14" s="78">
        <v>40</v>
      </c>
      <c r="I14" s="78">
        <v>4</v>
      </c>
      <c r="J14" s="30"/>
      <c r="K14" s="82">
        <f t="shared" si="2"/>
        <v>11</v>
      </c>
      <c r="L14" s="78">
        <v>7</v>
      </c>
      <c r="M14" s="78">
        <v>4</v>
      </c>
      <c r="N14" s="30"/>
      <c r="O14" s="82">
        <f t="shared" si="3"/>
        <v>16</v>
      </c>
      <c r="P14" s="78">
        <v>11</v>
      </c>
      <c r="Q14" s="78">
        <v>5</v>
      </c>
      <c r="R14" s="30"/>
      <c r="S14" s="82">
        <f t="shared" si="4"/>
        <v>51</v>
      </c>
      <c r="T14" s="78">
        <v>32</v>
      </c>
      <c r="U14" s="78">
        <v>19</v>
      </c>
      <c r="V14" s="30"/>
      <c r="W14" s="82">
        <f t="shared" si="6"/>
        <v>43</v>
      </c>
      <c r="X14" s="78">
        <v>36</v>
      </c>
      <c r="Y14" s="78">
        <v>7</v>
      </c>
      <c r="Z14" s="30"/>
      <c r="AA14" s="82">
        <f t="shared" si="7"/>
        <v>2</v>
      </c>
      <c r="AB14" s="78">
        <v>1</v>
      </c>
      <c r="AC14" s="78">
        <v>1</v>
      </c>
    </row>
    <row r="15" spans="1:29" ht="15.75" customHeight="1" x14ac:dyDescent="0.2">
      <c r="A15" s="32" t="s">
        <v>79</v>
      </c>
      <c r="B15" s="82">
        <f t="shared" si="0"/>
        <v>43</v>
      </c>
      <c r="C15" s="82">
        <f t="shared" si="5"/>
        <v>2</v>
      </c>
      <c r="D15" s="78">
        <v>2</v>
      </c>
      <c r="E15" s="215" t="s">
        <v>374</v>
      </c>
      <c r="F15" s="30"/>
      <c r="G15" s="82">
        <f t="shared" si="1"/>
        <v>3</v>
      </c>
      <c r="H15" s="78">
        <v>2</v>
      </c>
      <c r="I15" s="78">
        <v>1</v>
      </c>
      <c r="J15" s="30"/>
      <c r="K15" s="214" t="s">
        <v>374</v>
      </c>
      <c r="L15" s="215" t="s">
        <v>374</v>
      </c>
      <c r="M15" s="215" t="s">
        <v>374</v>
      </c>
      <c r="N15" s="30"/>
      <c r="O15" s="82">
        <f t="shared" si="3"/>
        <v>1</v>
      </c>
      <c r="P15" s="78">
        <v>1</v>
      </c>
      <c r="Q15" s="215" t="s">
        <v>374</v>
      </c>
      <c r="R15" s="30"/>
      <c r="S15" s="82">
        <f t="shared" si="4"/>
        <v>13</v>
      </c>
      <c r="T15" s="78">
        <v>12</v>
      </c>
      <c r="U15" s="78">
        <v>1</v>
      </c>
      <c r="V15" s="30"/>
      <c r="W15" s="82">
        <f t="shared" si="6"/>
        <v>23</v>
      </c>
      <c r="X15" s="78">
        <v>23</v>
      </c>
      <c r="Y15" s="215" t="s">
        <v>374</v>
      </c>
      <c r="Z15" s="30"/>
      <c r="AA15" s="82">
        <f t="shared" si="7"/>
        <v>1</v>
      </c>
      <c r="AB15" s="78">
        <v>1</v>
      </c>
      <c r="AC15" s="215" t="s">
        <v>374</v>
      </c>
    </row>
    <row r="16" spans="1:29" ht="15.75" customHeight="1" thickBot="1" x14ac:dyDescent="0.25">
      <c r="A16" s="59" t="s">
        <v>337</v>
      </c>
      <c r="B16" s="83">
        <f t="shared" si="0"/>
        <v>3</v>
      </c>
      <c r="C16" s="221" t="s">
        <v>374</v>
      </c>
      <c r="D16" s="216" t="s">
        <v>374</v>
      </c>
      <c r="E16" s="216" t="s">
        <v>374</v>
      </c>
      <c r="F16" s="52"/>
      <c r="G16" s="221" t="s">
        <v>374</v>
      </c>
      <c r="H16" s="216" t="s">
        <v>374</v>
      </c>
      <c r="I16" s="216" t="s">
        <v>374</v>
      </c>
      <c r="J16" s="52"/>
      <c r="K16" s="221" t="s">
        <v>374</v>
      </c>
      <c r="L16" s="216" t="s">
        <v>374</v>
      </c>
      <c r="M16" s="216" t="s">
        <v>374</v>
      </c>
      <c r="N16" s="52"/>
      <c r="O16" s="83">
        <f t="shared" si="3"/>
        <v>1</v>
      </c>
      <c r="P16" s="216" t="s">
        <v>374</v>
      </c>
      <c r="Q16" s="80">
        <v>1</v>
      </c>
      <c r="R16" s="52"/>
      <c r="S16" s="83">
        <f t="shared" si="4"/>
        <v>1</v>
      </c>
      <c r="T16" s="216" t="s">
        <v>374</v>
      </c>
      <c r="U16" s="80">
        <v>1</v>
      </c>
      <c r="V16" s="52"/>
      <c r="W16" s="83">
        <f t="shared" si="6"/>
        <v>1</v>
      </c>
      <c r="X16" s="80">
        <v>1</v>
      </c>
      <c r="Y16" s="216" t="s">
        <v>374</v>
      </c>
      <c r="Z16" s="52"/>
      <c r="AA16" s="221" t="s">
        <v>374</v>
      </c>
      <c r="AB16" s="216" t="s">
        <v>374</v>
      </c>
      <c r="AC16" s="216" t="s">
        <v>374</v>
      </c>
    </row>
    <row r="20" spans="1:29" ht="13.5" thickBot="1" x14ac:dyDescent="0.25"/>
    <row r="21" spans="1:29" ht="24.75" customHeight="1" x14ac:dyDescent="0.2">
      <c r="A21" s="350" t="s">
        <v>85</v>
      </c>
      <c r="B21" s="352" t="s">
        <v>1</v>
      </c>
      <c r="C21" s="354" t="s">
        <v>93</v>
      </c>
      <c r="D21" s="354"/>
      <c r="E21" s="354"/>
      <c r="F21" s="354"/>
      <c r="G21" s="354"/>
      <c r="H21" s="354"/>
      <c r="I21" s="354"/>
      <c r="J21" s="354"/>
      <c r="K21" s="354"/>
      <c r="L21" s="354"/>
      <c r="M21" s="354"/>
      <c r="N21" s="354"/>
      <c r="O21" s="354"/>
      <c r="P21" s="354"/>
      <c r="Q21" s="354"/>
      <c r="R21" s="354"/>
      <c r="S21" s="354"/>
      <c r="T21" s="354"/>
      <c r="U21" s="354"/>
      <c r="V21" s="354"/>
      <c r="W21" s="354"/>
      <c r="X21" s="354"/>
      <c r="Y21" s="354"/>
      <c r="Z21" s="354"/>
      <c r="AA21" s="354"/>
      <c r="AB21" s="354"/>
      <c r="AC21" s="354"/>
    </row>
    <row r="22" spans="1:29" ht="24.75" customHeight="1" x14ac:dyDescent="0.2">
      <c r="A22" s="355"/>
      <c r="B22" s="356"/>
      <c r="C22" s="357" t="s">
        <v>86</v>
      </c>
      <c r="D22" s="357"/>
      <c r="E22" s="357"/>
      <c r="F22" s="13"/>
      <c r="G22" s="357" t="s">
        <v>87</v>
      </c>
      <c r="H22" s="357"/>
      <c r="I22" s="357"/>
      <c r="J22" s="13"/>
      <c r="K22" s="357" t="s">
        <v>88</v>
      </c>
      <c r="L22" s="357"/>
      <c r="M22" s="357"/>
      <c r="N22" s="13"/>
      <c r="O22" s="357" t="s">
        <v>89</v>
      </c>
      <c r="P22" s="357"/>
      <c r="Q22" s="357"/>
      <c r="R22" s="13"/>
      <c r="S22" s="357" t="s">
        <v>90</v>
      </c>
      <c r="T22" s="357"/>
      <c r="U22" s="357"/>
      <c r="V22" s="13"/>
      <c r="W22" s="357" t="s">
        <v>91</v>
      </c>
      <c r="X22" s="357"/>
      <c r="Y22" s="357"/>
      <c r="Z22" s="13"/>
      <c r="AA22" s="357" t="s">
        <v>92</v>
      </c>
      <c r="AB22" s="357"/>
      <c r="AC22" s="357"/>
    </row>
    <row r="23" spans="1:29" ht="24.75" customHeight="1" thickBot="1" x14ac:dyDescent="0.25">
      <c r="A23" s="351"/>
      <c r="B23" s="353"/>
      <c r="C23" s="156" t="s">
        <v>1</v>
      </c>
      <c r="D23" s="47" t="s">
        <v>8</v>
      </c>
      <c r="E23" s="47" t="s">
        <v>9</v>
      </c>
      <c r="F23" s="54"/>
      <c r="G23" s="156" t="s">
        <v>1</v>
      </c>
      <c r="H23" s="47" t="s">
        <v>8</v>
      </c>
      <c r="I23" s="47" t="s">
        <v>9</v>
      </c>
      <c r="J23" s="54"/>
      <c r="K23" s="156" t="s">
        <v>1</v>
      </c>
      <c r="L23" s="47" t="s">
        <v>8</v>
      </c>
      <c r="M23" s="47" t="s">
        <v>9</v>
      </c>
      <c r="N23" s="54"/>
      <c r="O23" s="156" t="s">
        <v>1</v>
      </c>
      <c r="P23" s="47" t="s">
        <v>8</v>
      </c>
      <c r="Q23" s="47" t="s">
        <v>9</v>
      </c>
      <c r="R23" s="54"/>
      <c r="S23" s="156" t="s">
        <v>1</v>
      </c>
      <c r="T23" s="47" t="s">
        <v>8</v>
      </c>
      <c r="U23" s="47" t="s">
        <v>9</v>
      </c>
      <c r="V23" s="54"/>
      <c r="W23" s="156" t="s">
        <v>1</v>
      </c>
      <c r="X23" s="47" t="s">
        <v>8</v>
      </c>
      <c r="Y23" s="47" t="s">
        <v>9</v>
      </c>
      <c r="Z23" s="54"/>
      <c r="AA23" s="156" t="s">
        <v>1</v>
      </c>
      <c r="AB23" s="47" t="s">
        <v>8</v>
      </c>
      <c r="AC23" s="47" t="s">
        <v>9</v>
      </c>
    </row>
    <row r="24" spans="1:29" ht="15.75" customHeight="1" x14ac:dyDescent="0.2">
      <c r="A24" s="58" t="s">
        <v>1</v>
      </c>
      <c r="B24" s="199">
        <f>SUM(C24,G24,K24,O24,S24,W24,AA24)</f>
        <v>1</v>
      </c>
      <c r="C24" s="198">
        <f>C6/$B$6</f>
        <v>0.36566332218506131</v>
      </c>
      <c r="D24" s="199">
        <f t="shared" ref="D24:E24" si="8">D6/$B$6</f>
        <v>0.3169453734671126</v>
      </c>
      <c r="E24" s="199">
        <f t="shared" si="8"/>
        <v>4.8717948717948718E-2</v>
      </c>
      <c r="F24" s="55"/>
      <c r="G24" s="208">
        <f>G6/$B$6</f>
        <v>0.32575250836120401</v>
      </c>
      <c r="H24" s="202">
        <f t="shared" ref="H24:I24" si="9">H6/$B$6</f>
        <v>0.25418060200668896</v>
      </c>
      <c r="I24" s="202">
        <f t="shared" si="9"/>
        <v>7.1571906354515047E-2</v>
      </c>
      <c r="J24" s="55"/>
      <c r="K24" s="208">
        <f>K6/$B$6</f>
        <v>3.5340022296544038E-2</v>
      </c>
      <c r="L24" s="202">
        <f t="shared" ref="L24:M24" si="10">L6/$B$6</f>
        <v>1.9397993311036789E-2</v>
      </c>
      <c r="M24" s="202">
        <f t="shared" si="10"/>
        <v>1.5942028985507246E-2</v>
      </c>
      <c r="N24" s="55"/>
      <c r="O24" s="208">
        <f>O6/$B$6</f>
        <v>9.7212931995540694E-2</v>
      </c>
      <c r="P24" s="202">
        <f t="shared" ref="P24:Q24" si="11">P6/$B$6</f>
        <v>6.4994425863991082E-2</v>
      </c>
      <c r="Q24" s="202">
        <f t="shared" si="11"/>
        <v>3.2218506131549612E-2</v>
      </c>
      <c r="R24" s="55"/>
      <c r="S24" s="208">
        <f>S6/$B$6</f>
        <v>0.1479375696767001</v>
      </c>
      <c r="T24" s="202">
        <f t="shared" ref="T24:U24" si="12">T6/$B$6</f>
        <v>8.7179487179487175E-2</v>
      </c>
      <c r="U24" s="202">
        <f t="shared" si="12"/>
        <v>6.0758082497212929E-2</v>
      </c>
      <c r="V24" s="55"/>
      <c r="W24" s="208">
        <f>W6/$B$6</f>
        <v>2.6421404682274247E-2</v>
      </c>
      <c r="X24" s="202">
        <f t="shared" ref="X24:Y24" si="13">X6/$B$6</f>
        <v>1.7168338907469341E-2</v>
      </c>
      <c r="Y24" s="202">
        <f t="shared" si="13"/>
        <v>9.2530657748049056E-3</v>
      </c>
      <c r="Z24" s="55"/>
      <c r="AA24" s="208">
        <f>AA6/$B$6</f>
        <v>1.6722408026755853E-3</v>
      </c>
      <c r="AB24" s="202">
        <f t="shared" ref="AB24:AC24" si="14">AB6/$B$6</f>
        <v>1.1148272017837235E-3</v>
      </c>
      <c r="AC24" s="202">
        <f t="shared" si="14"/>
        <v>5.5741360089186175E-4</v>
      </c>
    </row>
    <row r="25" spans="1:29" ht="15.75" customHeight="1" x14ac:dyDescent="0.2">
      <c r="A25" s="32" t="s">
        <v>71</v>
      </c>
      <c r="B25" s="200">
        <f t="shared" ref="B25:B34" si="15">SUM(C25,G25,K25,O25,S25,W25,AA25)</f>
        <v>1.1259754738015609E-2</v>
      </c>
      <c r="C25" s="200">
        <f t="shared" ref="C25:E33" si="16">C7/$B$6</f>
        <v>1.8952062430323299E-3</v>
      </c>
      <c r="D25" s="203">
        <f t="shared" si="16"/>
        <v>1.560758082497213E-3</v>
      </c>
      <c r="E25" s="230">
        <f t="shared" si="16"/>
        <v>3.3444816053511704E-4</v>
      </c>
      <c r="F25" s="9"/>
      <c r="G25" s="176">
        <f t="shared" ref="G25:I25" si="17">G7/$B$6</f>
        <v>8.2497212931995547E-3</v>
      </c>
      <c r="H25" s="172">
        <f t="shared" si="17"/>
        <v>5.3511705685618726E-3</v>
      </c>
      <c r="I25" s="172">
        <f t="shared" si="17"/>
        <v>2.8985507246376812E-3</v>
      </c>
      <c r="J25" s="9"/>
      <c r="K25" s="210">
        <f t="shared" ref="K25:L25" si="18">K7/$B$6</f>
        <v>2.2296544035674471E-4</v>
      </c>
      <c r="L25" s="212">
        <f t="shared" si="18"/>
        <v>2.2296544035674471E-4</v>
      </c>
      <c r="M25" s="173" t="s">
        <v>374</v>
      </c>
      <c r="N25" s="9"/>
      <c r="O25" s="176">
        <f t="shared" ref="O25:P25" si="19">O7/$B$6</f>
        <v>5.5741360089186175E-4</v>
      </c>
      <c r="P25" s="212">
        <f t="shared" si="19"/>
        <v>4.4593088071348942E-4</v>
      </c>
      <c r="Q25" s="173" t="s">
        <v>374</v>
      </c>
      <c r="R25" s="9"/>
      <c r="S25" s="210">
        <f t="shared" ref="S25:T25" si="20">S7/$B$6</f>
        <v>3.3444816053511704E-4</v>
      </c>
      <c r="T25" s="212">
        <f t="shared" si="20"/>
        <v>3.3444816053511704E-4</v>
      </c>
      <c r="U25" s="173" t="s">
        <v>374</v>
      </c>
      <c r="V25" s="9"/>
      <c r="W25" s="176" t="s">
        <v>374</v>
      </c>
      <c r="X25" s="172" t="s">
        <v>374</v>
      </c>
      <c r="Y25" s="173" t="s">
        <v>374</v>
      </c>
      <c r="Z25" s="9"/>
      <c r="AA25" s="176" t="s">
        <v>374</v>
      </c>
      <c r="AB25" s="172" t="s">
        <v>374</v>
      </c>
      <c r="AC25" s="173" t="s">
        <v>374</v>
      </c>
    </row>
    <row r="26" spans="1:29" ht="15.75" customHeight="1" x14ac:dyDescent="0.2">
      <c r="A26" s="32" t="s">
        <v>72</v>
      </c>
      <c r="B26" s="200">
        <f t="shared" si="15"/>
        <v>8.5172798216276491E-2</v>
      </c>
      <c r="C26" s="200">
        <f t="shared" si="16"/>
        <v>2.5418060200668897E-2</v>
      </c>
      <c r="D26" s="203">
        <f t="shared" si="16"/>
        <v>2.3076923076923078E-2</v>
      </c>
      <c r="E26" s="203">
        <f t="shared" si="16"/>
        <v>2.3411371237458192E-3</v>
      </c>
      <c r="F26" s="9"/>
      <c r="G26" s="176">
        <f t="shared" ref="G26:I26" si="21">G8/$B$6</f>
        <v>4.1025641025641026E-2</v>
      </c>
      <c r="H26" s="172">
        <f t="shared" si="21"/>
        <v>3.3221850613154962E-2</v>
      </c>
      <c r="I26" s="172">
        <f t="shared" si="21"/>
        <v>7.803790412486065E-3</v>
      </c>
      <c r="J26" s="9"/>
      <c r="K26" s="176">
        <f t="shared" ref="K26:M26" si="22">K8/$B$6</f>
        <v>7.8037904124860652E-4</v>
      </c>
      <c r="L26" s="212">
        <f t="shared" si="22"/>
        <v>3.3444816053511704E-4</v>
      </c>
      <c r="M26" s="212">
        <f t="shared" si="22"/>
        <v>4.4593088071348942E-4</v>
      </c>
      <c r="N26" s="9"/>
      <c r="O26" s="176">
        <f t="shared" ref="O26:Q26" si="23">O8/$B$6</f>
        <v>1.0367892976588629E-2</v>
      </c>
      <c r="P26" s="172">
        <f t="shared" si="23"/>
        <v>6.9119286510590855E-3</v>
      </c>
      <c r="Q26" s="172">
        <f t="shared" si="23"/>
        <v>3.4559643255295427E-3</v>
      </c>
      <c r="R26" s="9"/>
      <c r="S26" s="176">
        <f t="shared" ref="S26:U26" si="24">S8/$B$6</f>
        <v>7.5808249721293196E-3</v>
      </c>
      <c r="T26" s="172">
        <f t="shared" si="24"/>
        <v>4.9052396878483838E-3</v>
      </c>
      <c r="U26" s="172">
        <f t="shared" si="24"/>
        <v>2.6755852842809363E-3</v>
      </c>
      <c r="V26" s="9"/>
      <c r="W26" s="176" t="s">
        <v>374</v>
      </c>
      <c r="X26" s="172" t="s">
        <v>374</v>
      </c>
      <c r="Y26" s="172" t="s">
        <v>374</v>
      </c>
      <c r="Z26" s="9"/>
      <c r="AA26" s="176" t="s">
        <v>374</v>
      </c>
      <c r="AB26" s="172" t="s">
        <v>374</v>
      </c>
      <c r="AC26" s="172" t="s">
        <v>374</v>
      </c>
    </row>
    <row r="27" spans="1:29" ht="15.75" customHeight="1" x14ac:dyDescent="0.2">
      <c r="A27" s="32" t="s">
        <v>73</v>
      </c>
      <c r="B27" s="200">
        <f t="shared" si="15"/>
        <v>0.20144927536231885</v>
      </c>
      <c r="C27" s="200">
        <f t="shared" si="16"/>
        <v>6.109253065774805E-2</v>
      </c>
      <c r="D27" s="203">
        <f t="shared" si="16"/>
        <v>5.4292084726867335E-2</v>
      </c>
      <c r="E27" s="203">
        <f t="shared" si="16"/>
        <v>6.8004459308807132E-3</v>
      </c>
      <c r="F27" s="9"/>
      <c r="G27" s="209">
        <f t="shared" ref="G27:I27" si="25">G9/$B$6</f>
        <v>7.9375696767001111E-2</v>
      </c>
      <c r="H27" s="172">
        <f t="shared" si="25"/>
        <v>6.5551839464882938E-2</v>
      </c>
      <c r="I27" s="172">
        <f t="shared" si="25"/>
        <v>1.3823857302118171E-2</v>
      </c>
      <c r="J27" s="9"/>
      <c r="K27" s="176">
        <f t="shared" ref="K27:M27" si="26">K9/$B$6</f>
        <v>4.9052396878483838E-3</v>
      </c>
      <c r="L27" s="172">
        <f t="shared" si="26"/>
        <v>2.8985507246376812E-3</v>
      </c>
      <c r="M27" s="172">
        <f t="shared" si="26"/>
        <v>2.0066889632107021E-3</v>
      </c>
      <c r="N27" s="9"/>
      <c r="O27" s="176">
        <f t="shared" ref="O27:Q27" si="27">O9/$B$6</f>
        <v>2.3411371237458192E-2</v>
      </c>
      <c r="P27" s="172">
        <f t="shared" si="27"/>
        <v>1.6833890746934223E-2</v>
      </c>
      <c r="Q27" s="172">
        <f t="shared" si="27"/>
        <v>6.5774804905239688E-3</v>
      </c>
      <c r="R27" s="9"/>
      <c r="S27" s="176">
        <f t="shared" ref="S27:U27" si="28">S9/$B$6</f>
        <v>3.1661092530657749E-2</v>
      </c>
      <c r="T27" s="172">
        <f t="shared" si="28"/>
        <v>1.8060200668896322E-2</v>
      </c>
      <c r="U27" s="172">
        <f t="shared" si="28"/>
        <v>1.3600891861761426E-2</v>
      </c>
      <c r="V27" s="9"/>
      <c r="W27" s="176">
        <f t="shared" ref="W27:Y27" si="29">W9/$B$6</f>
        <v>7.8037904124860652E-4</v>
      </c>
      <c r="X27" s="212">
        <f t="shared" si="29"/>
        <v>3.3444816053511704E-4</v>
      </c>
      <c r="Y27" s="212">
        <f t="shared" si="29"/>
        <v>4.4593088071348942E-4</v>
      </c>
      <c r="Z27" s="9"/>
      <c r="AA27" s="210">
        <f t="shared" ref="AA27:AB27" si="30">AA9/$B$6</f>
        <v>2.2296544035674471E-4</v>
      </c>
      <c r="AB27" s="212">
        <f t="shared" si="30"/>
        <v>2.2296544035674471E-4</v>
      </c>
      <c r="AC27" s="213" t="s">
        <v>374</v>
      </c>
    </row>
    <row r="28" spans="1:29" ht="15.75" customHeight="1" x14ac:dyDescent="0.2">
      <c r="A28" s="32" t="s">
        <v>74</v>
      </c>
      <c r="B28" s="200">
        <f t="shared" si="15"/>
        <v>0.2306577480490524</v>
      </c>
      <c r="C28" s="200">
        <f t="shared" si="16"/>
        <v>7.3021181716833888E-2</v>
      </c>
      <c r="D28" s="203">
        <f t="shared" si="16"/>
        <v>6.0646599777034557E-2</v>
      </c>
      <c r="E28" s="203">
        <f t="shared" si="16"/>
        <v>1.2374581939799331E-2</v>
      </c>
      <c r="F28" s="9"/>
      <c r="G28" s="176">
        <f t="shared" ref="G28:I28" si="31">G10/$B$6</f>
        <v>7.3021181716833888E-2</v>
      </c>
      <c r="H28" s="172">
        <f t="shared" si="31"/>
        <v>5.395763656633222E-2</v>
      </c>
      <c r="I28" s="172">
        <f t="shared" si="31"/>
        <v>1.9063545150501671E-2</v>
      </c>
      <c r="J28" s="9"/>
      <c r="K28" s="209">
        <f t="shared" ref="K28:M28" si="32">K10/$B$6</f>
        <v>8.8071348940914167E-3</v>
      </c>
      <c r="L28" s="172">
        <f t="shared" si="32"/>
        <v>4.2363433667781496E-3</v>
      </c>
      <c r="M28" s="172">
        <f t="shared" si="32"/>
        <v>4.5707915273132662E-3</v>
      </c>
      <c r="N28" s="9"/>
      <c r="O28" s="209">
        <f t="shared" ref="O28:Q28" si="33">O10/$B$6</f>
        <v>2.6867335562987735E-2</v>
      </c>
      <c r="P28" s="172">
        <f t="shared" si="33"/>
        <v>1.7837235228539576E-2</v>
      </c>
      <c r="Q28" s="172">
        <f t="shared" si="33"/>
        <v>9.0301003344481611E-3</v>
      </c>
      <c r="R28" s="9"/>
      <c r="S28" s="209">
        <f t="shared" ref="S28:U28" si="34">S10/$B$6</f>
        <v>4.3812709030100337E-2</v>
      </c>
      <c r="T28" s="172">
        <f t="shared" si="34"/>
        <v>2.5306577480490523E-2</v>
      </c>
      <c r="U28" s="172">
        <f t="shared" si="34"/>
        <v>1.8506131549609811E-2</v>
      </c>
      <c r="V28" s="9"/>
      <c r="W28" s="176">
        <f t="shared" ref="W28:Y28" si="35">W10/$B$6</f>
        <v>4.7937569676700115E-3</v>
      </c>
      <c r="X28" s="172">
        <f t="shared" si="35"/>
        <v>2.3411371237458192E-3</v>
      </c>
      <c r="Y28" s="172">
        <f t="shared" si="35"/>
        <v>2.4526198439241919E-3</v>
      </c>
      <c r="Z28" s="9"/>
      <c r="AA28" s="211">
        <f t="shared" ref="AA28:AC28" si="36">AA10/$B$6</f>
        <v>3.3444816053511704E-4</v>
      </c>
      <c r="AB28" s="212">
        <f t="shared" si="36"/>
        <v>1.1148272017837236E-4</v>
      </c>
      <c r="AC28" s="212">
        <f t="shared" si="36"/>
        <v>2.2296544035674471E-4</v>
      </c>
    </row>
    <row r="29" spans="1:29" ht="15.75" customHeight="1" x14ac:dyDescent="0.2">
      <c r="A29" s="32" t="s">
        <v>75</v>
      </c>
      <c r="B29" s="200">
        <f t="shared" si="15"/>
        <v>0.19542920847268672</v>
      </c>
      <c r="C29" s="197">
        <f t="shared" si="16"/>
        <v>8.1828316610925309E-2</v>
      </c>
      <c r="D29" s="203">
        <f t="shared" si="16"/>
        <v>6.8896321070234121E-2</v>
      </c>
      <c r="E29" s="203">
        <f t="shared" si="16"/>
        <v>1.2931995540691193E-2</v>
      </c>
      <c r="F29" s="9"/>
      <c r="G29" s="176">
        <f t="shared" ref="G29:I29" si="37">G11/$B$6</f>
        <v>5.9420289855072465E-2</v>
      </c>
      <c r="H29" s="172">
        <f t="shared" si="37"/>
        <v>4.2586399108138238E-2</v>
      </c>
      <c r="I29" s="172">
        <f t="shared" si="37"/>
        <v>1.6833890746934223E-2</v>
      </c>
      <c r="J29" s="9"/>
      <c r="K29" s="176">
        <f t="shared" ref="K29:M29" si="38">K11/$B$6</f>
        <v>7.5808249721293196E-3</v>
      </c>
      <c r="L29" s="172">
        <f t="shared" si="38"/>
        <v>3.7904124860646598E-3</v>
      </c>
      <c r="M29" s="172">
        <f t="shared" si="38"/>
        <v>3.7904124860646598E-3</v>
      </c>
      <c r="N29" s="9"/>
      <c r="O29" s="176">
        <f t="shared" ref="O29:Q29" si="39">O11/$B$6</f>
        <v>1.6276477146042363E-2</v>
      </c>
      <c r="P29" s="172">
        <f t="shared" si="39"/>
        <v>9.3645484949832769E-3</v>
      </c>
      <c r="Q29" s="172">
        <f t="shared" si="39"/>
        <v>6.9119286510590855E-3</v>
      </c>
      <c r="R29" s="9"/>
      <c r="S29" s="176">
        <f t="shared" ref="S29:U29" si="40">S11/$B$6</f>
        <v>2.5529542920847269E-2</v>
      </c>
      <c r="T29" s="172">
        <f t="shared" si="40"/>
        <v>1.471571906354515E-2</v>
      </c>
      <c r="U29" s="172">
        <f t="shared" si="40"/>
        <v>1.0813823857302118E-2</v>
      </c>
      <c r="V29" s="9"/>
      <c r="W29" s="176">
        <f t="shared" ref="W29:Y29" si="41">W11/$B$6</f>
        <v>4.5707915273132662E-3</v>
      </c>
      <c r="X29" s="172">
        <f t="shared" si="41"/>
        <v>2.0066889632107021E-3</v>
      </c>
      <c r="Y29" s="172">
        <f t="shared" si="41"/>
        <v>2.5641025641025641E-3</v>
      </c>
      <c r="Z29" s="9"/>
      <c r="AA29" s="210">
        <f t="shared" ref="AA29:AC29" si="42">AA11/$B$6</f>
        <v>2.2296544035674471E-4</v>
      </c>
      <c r="AB29" s="212">
        <f t="shared" si="42"/>
        <v>1.1148272017837236E-4</v>
      </c>
      <c r="AC29" s="212">
        <f t="shared" si="42"/>
        <v>1.1148272017837236E-4</v>
      </c>
    </row>
    <row r="30" spans="1:29" ht="15.75" customHeight="1" x14ac:dyDescent="0.2">
      <c r="A30" s="32" t="s">
        <v>76</v>
      </c>
      <c r="B30" s="200">
        <f t="shared" si="15"/>
        <v>0.15574136008918618</v>
      </c>
      <c r="C30" s="200">
        <f t="shared" si="16"/>
        <v>7.2017837235228546E-2</v>
      </c>
      <c r="D30" s="203">
        <f t="shared" si="16"/>
        <v>6.2541806020066884E-2</v>
      </c>
      <c r="E30" s="203">
        <f t="shared" si="16"/>
        <v>9.47603121516165E-3</v>
      </c>
      <c r="F30" s="9"/>
      <c r="G30" s="176">
        <f t="shared" ref="G30:I30" si="43">G12/$B$6</f>
        <v>3.79041248606466E-2</v>
      </c>
      <c r="H30" s="172">
        <f t="shared" si="43"/>
        <v>2.9542920847268672E-2</v>
      </c>
      <c r="I30" s="172">
        <f t="shared" si="43"/>
        <v>8.3612040133779261E-3</v>
      </c>
      <c r="J30" s="9"/>
      <c r="K30" s="176">
        <f t="shared" ref="K30:M30" si="44">K12/$B$6</f>
        <v>6.9119286510590855E-3</v>
      </c>
      <c r="L30" s="172">
        <f t="shared" si="44"/>
        <v>4.0133779264214043E-3</v>
      </c>
      <c r="M30" s="172">
        <f t="shared" si="44"/>
        <v>2.8985507246376812E-3</v>
      </c>
      <c r="N30" s="9"/>
      <c r="O30" s="176">
        <f t="shared" ref="O30:Q30" si="45">O12/$B$6</f>
        <v>1.1817168338907469E-2</v>
      </c>
      <c r="P30" s="172">
        <f t="shared" si="45"/>
        <v>7.9152731326644372E-3</v>
      </c>
      <c r="Q30" s="172">
        <f t="shared" si="45"/>
        <v>3.9018952062430325E-3</v>
      </c>
      <c r="R30" s="9"/>
      <c r="S30" s="176">
        <f t="shared" ref="S30:U30" si="46">S12/$B$6</f>
        <v>2.1070234113712373E-2</v>
      </c>
      <c r="T30" s="172">
        <f t="shared" si="46"/>
        <v>1.2040133779264214E-2</v>
      </c>
      <c r="U30" s="172">
        <f t="shared" si="46"/>
        <v>9.0301003344481611E-3</v>
      </c>
      <c r="V30" s="9"/>
      <c r="W30" s="209">
        <f t="shared" ref="W30:Y30" si="47">W12/$B$6</f>
        <v>5.6856187290969902E-3</v>
      </c>
      <c r="X30" s="172">
        <f t="shared" si="47"/>
        <v>3.6789297658862876E-3</v>
      </c>
      <c r="Y30" s="172">
        <f t="shared" si="47"/>
        <v>2.0066889632107021E-3</v>
      </c>
      <c r="Z30" s="9"/>
      <c r="AA30" s="211">
        <f t="shared" ref="AA30:AB30" si="48">AA12/$B$6</f>
        <v>3.3444816053511704E-4</v>
      </c>
      <c r="AB30" s="212">
        <f t="shared" si="48"/>
        <v>3.3444816053511704E-4</v>
      </c>
      <c r="AC30" s="213" t="s">
        <v>374</v>
      </c>
    </row>
    <row r="31" spans="1:29" ht="15.75" customHeight="1" x14ac:dyDescent="0.2">
      <c r="A31" s="32" t="s">
        <v>77</v>
      </c>
      <c r="B31" s="200">
        <f t="shared" si="15"/>
        <v>8.9074693422519516E-2</v>
      </c>
      <c r="C31" s="200">
        <f t="shared" si="16"/>
        <v>4.269788182831661E-2</v>
      </c>
      <c r="D31" s="203">
        <f t="shared" si="16"/>
        <v>3.901895206243032E-2</v>
      </c>
      <c r="E31" s="203">
        <f t="shared" si="16"/>
        <v>3.6789297658862876E-3</v>
      </c>
      <c r="F31" s="30"/>
      <c r="G31" s="176">
        <f t="shared" ref="G31:I31" si="49">G13/$B$6</f>
        <v>2.1516164994425865E-2</v>
      </c>
      <c r="H31" s="172">
        <f t="shared" si="49"/>
        <v>1.9286510590858418E-2</v>
      </c>
      <c r="I31" s="172">
        <f t="shared" si="49"/>
        <v>2.229654403567447E-3</v>
      </c>
      <c r="J31" s="30"/>
      <c r="K31" s="176">
        <f t="shared" ref="K31:M31" si="50">K13/$B$6</f>
        <v>4.9052396878483838E-3</v>
      </c>
      <c r="L31" s="172">
        <f t="shared" si="50"/>
        <v>3.1215161649944261E-3</v>
      </c>
      <c r="M31" s="172">
        <f t="shared" si="50"/>
        <v>1.7837235228539577E-3</v>
      </c>
      <c r="N31" s="30"/>
      <c r="O31" s="176">
        <f t="shared" ref="O31:Q31" si="51">O13/$B$6</f>
        <v>5.9085841694537346E-3</v>
      </c>
      <c r="P31" s="172">
        <f t="shared" si="51"/>
        <v>4.3478260869565218E-3</v>
      </c>
      <c r="Q31" s="172">
        <f t="shared" si="51"/>
        <v>1.560758082497213E-3</v>
      </c>
      <c r="R31" s="30"/>
      <c r="S31" s="176">
        <f t="shared" ref="S31:U31" si="52">S13/$B$6</f>
        <v>1.0702341137123745E-2</v>
      </c>
      <c r="T31" s="172">
        <f t="shared" si="52"/>
        <v>6.9119286510590855E-3</v>
      </c>
      <c r="U31" s="172">
        <f t="shared" si="52"/>
        <v>3.7904124860646598E-3</v>
      </c>
      <c r="V31" s="30"/>
      <c r="W31" s="176">
        <f t="shared" ref="W31:Y31" si="53">W13/$B$6</f>
        <v>3.1215161649944261E-3</v>
      </c>
      <c r="X31" s="172">
        <f t="shared" si="53"/>
        <v>2.1181716833890748E-3</v>
      </c>
      <c r="Y31" s="172">
        <f t="shared" si="53"/>
        <v>1.0033444816053511E-3</v>
      </c>
      <c r="Z31" s="30"/>
      <c r="AA31" s="210">
        <f t="shared" ref="AA31:AC31" si="54">AA13/$B$6</f>
        <v>2.2296544035674471E-4</v>
      </c>
      <c r="AB31" s="212">
        <f t="shared" si="54"/>
        <v>1.1148272017837236E-4</v>
      </c>
      <c r="AC31" s="212">
        <f t="shared" si="54"/>
        <v>1.1148272017837236E-4</v>
      </c>
    </row>
    <row r="32" spans="1:29" ht="15.75" customHeight="1" x14ac:dyDescent="0.2">
      <c r="A32" s="32" t="s">
        <v>78</v>
      </c>
      <c r="B32" s="200">
        <f t="shared" si="15"/>
        <v>2.6086956521739129E-2</v>
      </c>
      <c r="C32" s="200">
        <f t="shared" si="16"/>
        <v>7.4693422519509474E-3</v>
      </c>
      <c r="D32" s="203">
        <f t="shared" si="16"/>
        <v>6.688963210702341E-3</v>
      </c>
      <c r="E32" s="203">
        <f t="shared" si="16"/>
        <v>7.8037904124860652E-4</v>
      </c>
      <c r="F32" s="30"/>
      <c r="G32" s="176">
        <f t="shared" ref="G32:I32" si="55">G14/$B$6</f>
        <v>4.9052396878483838E-3</v>
      </c>
      <c r="H32" s="172">
        <f t="shared" si="55"/>
        <v>4.459308807134894E-3</v>
      </c>
      <c r="I32" s="212">
        <f t="shared" si="55"/>
        <v>4.4593088071348942E-4</v>
      </c>
      <c r="J32" s="30"/>
      <c r="K32" s="176">
        <f t="shared" ref="K32:M32" si="56">K14/$B$6</f>
        <v>1.2263099219620959E-3</v>
      </c>
      <c r="L32" s="172">
        <f t="shared" si="56"/>
        <v>7.8037904124860652E-4</v>
      </c>
      <c r="M32" s="212">
        <f t="shared" si="56"/>
        <v>4.4593088071348942E-4</v>
      </c>
      <c r="N32" s="30"/>
      <c r="O32" s="176">
        <f t="shared" ref="O32:Q32" si="57">O14/$B$6</f>
        <v>1.7837235228539577E-3</v>
      </c>
      <c r="P32" s="172">
        <f t="shared" si="57"/>
        <v>1.2263099219620959E-3</v>
      </c>
      <c r="Q32" s="172">
        <f t="shared" si="57"/>
        <v>5.5741360089186175E-4</v>
      </c>
      <c r="R32" s="30"/>
      <c r="S32" s="176">
        <f t="shared" ref="S32:U32" si="58">S14/$B$6</f>
        <v>5.6856187290969902E-3</v>
      </c>
      <c r="T32" s="172">
        <f t="shared" si="58"/>
        <v>3.5674470457079154E-3</v>
      </c>
      <c r="U32" s="172">
        <f t="shared" si="58"/>
        <v>2.1181716833890748E-3</v>
      </c>
      <c r="V32" s="30"/>
      <c r="W32" s="176">
        <f t="shared" ref="W32:Y32" si="59">W14/$B$6</f>
        <v>4.7937569676700115E-3</v>
      </c>
      <c r="X32" s="172">
        <f t="shared" si="59"/>
        <v>4.0133779264214043E-3</v>
      </c>
      <c r="Y32" s="172">
        <f t="shared" si="59"/>
        <v>7.8037904124860652E-4</v>
      </c>
      <c r="Z32" s="30"/>
      <c r="AA32" s="210">
        <f t="shared" ref="AA32:AC32" si="60">AA14/$B$6</f>
        <v>2.2296544035674471E-4</v>
      </c>
      <c r="AB32" s="212">
        <f t="shared" si="60"/>
        <v>1.1148272017837236E-4</v>
      </c>
      <c r="AC32" s="212">
        <f t="shared" si="60"/>
        <v>1.1148272017837236E-4</v>
      </c>
    </row>
    <row r="33" spans="1:29" ht="15.75" customHeight="1" x14ac:dyDescent="0.2">
      <c r="A33" s="32" t="s">
        <v>79</v>
      </c>
      <c r="B33" s="200">
        <f t="shared" si="15"/>
        <v>4.7937569676700107E-3</v>
      </c>
      <c r="C33" s="229">
        <f t="shared" si="16"/>
        <v>2.2296544035674471E-4</v>
      </c>
      <c r="D33" s="230">
        <f t="shared" si="16"/>
        <v>2.2296544035674471E-4</v>
      </c>
      <c r="E33" s="204" t="s">
        <v>374</v>
      </c>
      <c r="F33" s="30"/>
      <c r="G33" s="210">
        <f t="shared" ref="G33:I33" si="61">G15/$B$6</f>
        <v>3.3444816053511704E-4</v>
      </c>
      <c r="H33" s="212">
        <f t="shared" si="61"/>
        <v>2.2296544035674471E-4</v>
      </c>
      <c r="I33" s="212">
        <f t="shared" si="61"/>
        <v>1.1148272017837236E-4</v>
      </c>
      <c r="J33" s="30"/>
      <c r="K33" s="206" t="s">
        <v>374</v>
      </c>
      <c r="L33" s="173" t="s">
        <v>374</v>
      </c>
      <c r="M33" s="173" t="s">
        <v>374</v>
      </c>
      <c r="N33" s="30"/>
      <c r="O33" s="210">
        <f t="shared" ref="O33:P33" si="62">O15/$B$6</f>
        <v>1.1148272017837236E-4</v>
      </c>
      <c r="P33" s="212">
        <f t="shared" si="62"/>
        <v>1.1148272017837236E-4</v>
      </c>
      <c r="Q33" s="213" t="s">
        <v>374</v>
      </c>
      <c r="R33" s="30"/>
      <c r="S33" s="176">
        <f t="shared" ref="S33:U33" si="63">S15/$B$6</f>
        <v>1.4492753623188406E-3</v>
      </c>
      <c r="T33" s="172">
        <f t="shared" si="63"/>
        <v>1.3377926421404682E-3</v>
      </c>
      <c r="U33" s="213">
        <f t="shared" si="63"/>
        <v>1.1148272017837236E-4</v>
      </c>
      <c r="V33" s="30"/>
      <c r="W33" s="176">
        <f t="shared" ref="W33:X33" si="64">W15/$B$6</f>
        <v>2.5641025641025641E-3</v>
      </c>
      <c r="X33" s="172">
        <f t="shared" si="64"/>
        <v>2.5641025641025641E-3</v>
      </c>
      <c r="Y33" s="173" t="s">
        <v>374</v>
      </c>
      <c r="Z33" s="30"/>
      <c r="AA33" s="210">
        <f t="shared" ref="AA33:AB33" si="65">AA15/$B$6</f>
        <v>1.1148272017837236E-4</v>
      </c>
      <c r="AB33" s="212">
        <f t="shared" si="65"/>
        <v>1.1148272017837236E-4</v>
      </c>
      <c r="AC33" s="213" t="s">
        <v>374</v>
      </c>
    </row>
    <row r="34" spans="1:29" ht="15.75" customHeight="1" thickBot="1" x14ac:dyDescent="0.25">
      <c r="A34" s="59" t="s">
        <v>337</v>
      </c>
      <c r="B34" s="232">
        <f t="shared" si="15"/>
        <v>3.3444816053511709E-4</v>
      </c>
      <c r="C34" s="201" t="s">
        <v>374</v>
      </c>
      <c r="D34" s="205" t="s">
        <v>374</v>
      </c>
      <c r="E34" s="205" t="s">
        <v>374</v>
      </c>
      <c r="F34" s="52"/>
      <c r="G34" s="167" t="s">
        <v>374</v>
      </c>
      <c r="H34" s="166" t="s">
        <v>374</v>
      </c>
      <c r="I34" s="166" t="s">
        <v>374</v>
      </c>
      <c r="J34" s="52"/>
      <c r="K34" s="167" t="s">
        <v>374</v>
      </c>
      <c r="L34" s="166" t="s">
        <v>374</v>
      </c>
      <c r="M34" s="166" t="s">
        <v>374</v>
      </c>
      <c r="N34" s="52"/>
      <c r="O34" s="227">
        <f t="shared" ref="O34:Q34" si="66">O16/$B$6</f>
        <v>1.1148272017837236E-4</v>
      </c>
      <c r="P34" s="231" t="s">
        <v>374</v>
      </c>
      <c r="Q34" s="228">
        <f t="shared" si="66"/>
        <v>1.1148272017837236E-4</v>
      </c>
      <c r="R34" s="52"/>
      <c r="S34" s="227">
        <f t="shared" ref="S34:U34" si="67">S16/$B$6</f>
        <v>1.1148272017837236E-4</v>
      </c>
      <c r="T34" s="175" t="s">
        <v>374</v>
      </c>
      <c r="U34" s="228">
        <f t="shared" si="67"/>
        <v>1.1148272017837236E-4</v>
      </c>
      <c r="V34" s="52"/>
      <c r="W34" s="227">
        <f t="shared" ref="W34:X34" si="68">W16/$B$6</f>
        <v>1.1148272017837236E-4</v>
      </c>
      <c r="X34" s="231">
        <f t="shared" si="68"/>
        <v>1.1148272017837236E-4</v>
      </c>
      <c r="Y34" s="174" t="s">
        <v>374</v>
      </c>
      <c r="Z34" s="30"/>
      <c r="AA34" s="177" t="s">
        <v>374</v>
      </c>
      <c r="AB34" s="175" t="s">
        <v>374</v>
      </c>
      <c r="AC34" s="174" t="s">
        <v>374</v>
      </c>
    </row>
  </sheetData>
  <mergeCells count="20">
    <mergeCell ref="AA4:AC4"/>
    <mergeCell ref="A3:A5"/>
    <mergeCell ref="B3:B5"/>
    <mergeCell ref="C4:E4"/>
    <mergeCell ref="G4:I4"/>
    <mergeCell ref="K4:M4"/>
    <mergeCell ref="O4:Q4"/>
    <mergeCell ref="S4:U4"/>
    <mergeCell ref="W4:Y4"/>
    <mergeCell ref="C3:AC3"/>
    <mergeCell ref="A21:A23"/>
    <mergeCell ref="B21:B23"/>
    <mergeCell ref="C21:AC21"/>
    <mergeCell ref="C22:E22"/>
    <mergeCell ref="G22:I22"/>
    <mergeCell ref="K22:M22"/>
    <mergeCell ref="O22:Q22"/>
    <mergeCell ref="S22:U22"/>
    <mergeCell ref="W22:Y22"/>
    <mergeCell ref="AA22:AC22"/>
  </mergeCells>
  <pageMargins left="0.7" right="0.7" top="0.75" bottom="0.7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tabColor rgb="FFFF0000"/>
  </sheetPr>
  <dimension ref="A1:AK28"/>
  <sheetViews>
    <sheetView showGridLines="0" workbookViewId="0"/>
  </sheetViews>
  <sheetFormatPr baseColWidth="10" defaultRowHeight="12.75" x14ac:dyDescent="0.2"/>
  <cols>
    <col min="1" max="1" width="29.85546875" style="1" customWidth="1"/>
    <col min="2" max="2" width="11.42578125" style="2" customWidth="1"/>
    <col min="3" max="5" width="9.85546875" style="2" customWidth="1"/>
    <col min="6" max="6" width="0.42578125" style="2" customWidth="1"/>
    <col min="7" max="9" width="9.85546875" style="2" customWidth="1"/>
    <col min="10" max="10" width="0.42578125" style="2" customWidth="1"/>
    <col min="11" max="13" width="9.85546875" style="2" customWidth="1"/>
    <col min="14" max="14" width="0.42578125" style="2" customWidth="1"/>
    <col min="15" max="17" width="9.85546875" style="2" customWidth="1"/>
    <col min="18" max="18" width="0.42578125" style="2" customWidth="1"/>
    <col min="19" max="21" width="9.85546875" style="2" customWidth="1"/>
    <col min="22" max="22" width="0.42578125" style="2" customWidth="1"/>
    <col min="23" max="25" width="9.85546875" style="2" customWidth="1"/>
    <col min="26" max="26" width="0.42578125" style="2" customWidth="1"/>
    <col min="27" max="29" width="9.85546875" style="2" customWidth="1"/>
    <col min="30" max="30" width="0.42578125" style="2" customWidth="1"/>
    <col min="31" max="33" width="9.85546875" style="2" customWidth="1"/>
    <col min="34" max="34" width="0.42578125" style="2" customWidth="1"/>
    <col min="35" max="36" width="9.85546875" style="2" customWidth="1"/>
    <col min="37" max="37" width="9.85546875" style="1" customWidth="1"/>
    <col min="38" max="16384" width="11.42578125" style="1"/>
  </cols>
  <sheetData>
    <row r="1" spans="1:37" ht="16.5" customHeight="1" x14ac:dyDescent="0.2">
      <c r="A1" s="3" t="s">
        <v>340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17" t="s">
        <v>339</v>
      </c>
    </row>
    <row r="2" spans="1:37" ht="13.5" thickBot="1" x14ac:dyDescent="0.25">
      <c r="A2" s="6">
        <v>2014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</row>
    <row r="3" spans="1:37" ht="20.25" customHeight="1" x14ac:dyDescent="0.2">
      <c r="A3" s="350" t="s">
        <v>93</v>
      </c>
      <c r="B3" s="352" t="s">
        <v>1</v>
      </c>
      <c r="C3" s="354" t="s">
        <v>93</v>
      </c>
      <c r="D3" s="354"/>
      <c r="E3" s="354"/>
      <c r="F3" s="354"/>
      <c r="G3" s="354"/>
      <c r="H3" s="354"/>
      <c r="I3" s="354"/>
      <c r="J3" s="354"/>
      <c r="K3" s="354"/>
      <c r="L3" s="354"/>
      <c r="M3" s="354"/>
      <c r="N3" s="354"/>
      <c r="O3" s="354"/>
      <c r="P3" s="354"/>
      <c r="Q3" s="354"/>
      <c r="R3" s="354"/>
      <c r="S3" s="354"/>
      <c r="T3" s="354"/>
      <c r="U3" s="354"/>
      <c r="V3" s="354"/>
      <c r="W3" s="354"/>
      <c r="X3" s="354"/>
      <c r="Y3" s="354"/>
      <c r="Z3" s="354"/>
      <c r="AA3" s="354"/>
      <c r="AB3" s="354"/>
      <c r="AC3" s="354"/>
      <c r="AD3" s="354"/>
      <c r="AE3" s="354"/>
      <c r="AF3" s="354"/>
      <c r="AG3" s="354"/>
      <c r="AH3" s="354"/>
      <c r="AI3" s="354"/>
      <c r="AJ3" s="354"/>
      <c r="AK3" s="354"/>
    </row>
    <row r="4" spans="1:37" ht="29.25" customHeight="1" x14ac:dyDescent="0.2">
      <c r="A4" s="355"/>
      <c r="B4" s="356"/>
      <c r="C4" s="357" t="s">
        <v>43</v>
      </c>
      <c r="D4" s="357"/>
      <c r="E4" s="357"/>
      <c r="F4" s="13"/>
      <c r="G4" s="357" t="s">
        <v>42</v>
      </c>
      <c r="H4" s="357"/>
      <c r="I4" s="357"/>
      <c r="J4" s="13"/>
      <c r="K4" s="357" t="s">
        <v>41</v>
      </c>
      <c r="L4" s="357"/>
      <c r="M4" s="357"/>
      <c r="N4" s="13"/>
      <c r="O4" s="357" t="s">
        <v>40</v>
      </c>
      <c r="P4" s="357"/>
      <c r="Q4" s="357"/>
      <c r="R4" s="13"/>
      <c r="S4" s="357" t="s">
        <v>39</v>
      </c>
      <c r="T4" s="357"/>
      <c r="U4" s="357"/>
      <c r="V4" s="13"/>
      <c r="W4" s="357" t="s">
        <v>38</v>
      </c>
      <c r="X4" s="357"/>
      <c r="Y4" s="357"/>
      <c r="Z4" s="13"/>
      <c r="AA4" s="357" t="s">
        <v>37</v>
      </c>
      <c r="AB4" s="357"/>
      <c r="AC4" s="357"/>
      <c r="AD4" s="13"/>
      <c r="AE4" s="357" t="s">
        <v>36</v>
      </c>
      <c r="AF4" s="357"/>
      <c r="AG4" s="357"/>
      <c r="AH4" s="13"/>
      <c r="AI4" s="357" t="s">
        <v>16</v>
      </c>
      <c r="AJ4" s="357"/>
      <c r="AK4" s="357"/>
    </row>
    <row r="5" spans="1:37" ht="20.25" customHeight="1" thickBot="1" x14ac:dyDescent="0.25">
      <c r="A5" s="351"/>
      <c r="B5" s="353"/>
      <c r="C5" s="74" t="s">
        <v>1</v>
      </c>
      <c r="D5" s="47" t="s">
        <v>8</v>
      </c>
      <c r="E5" s="47" t="s">
        <v>9</v>
      </c>
      <c r="F5" s="54"/>
      <c r="G5" s="74" t="s">
        <v>1</v>
      </c>
      <c r="H5" s="47" t="s">
        <v>8</v>
      </c>
      <c r="I5" s="47" t="s">
        <v>9</v>
      </c>
      <c r="J5" s="54"/>
      <c r="K5" s="74" t="s">
        <v>1</v>
      </c>
      <c r="L5" s="47" t="s">
        <v>8</v>
      </c>
      <c r="M5" s="47" t="s">
        <v>9</v>
      </c>
      <c r="N5" s="54"/>
      <c r="O5" s="74" t="s">
        <v>1</v>
      </c>
      <c r="P5" s="47" t="s">
        <v>8</v>
      </c>
      <c r="Q5" s="47" t="s">
        <v>9</v>
      </c>
      <c r="R5" s="54"/>
      <c r="S5" s="74" t="s">
        <v>1</v>
      </c>
      <c r="T5" s="47" t="s">
        <v>8</v>
      </c>
      <c r="U5" s="47" t="s">
        <v>9</v>
      </c>
      <c r="V5" s="54"/>
      <c r="W5" s="74" t="s">
        <v>1</v>
      </c>
      <c r="X5" s="47" t="s">
        <v>8</v>
      </c>
      <c r="Y5" s="47" t="s">
        <v>9</v>
      </c>
      <c r="Z5" s="54"/>
      <c r="AA5" s="74" t="s">
        <v>1</v>
      </c>
      <c r="AB5" s="47" t="s">
        <v>8</v>
      </c>
      <c r="AC5" s="47" t="s">
        <v>9</v>
      </c>
      <c r="AD5" s="54"/>
      <c r="AE5" s="74" t="s">
        <v>1</v>
      </c>
      <c r="AF5" s="47" t="s">
        <v>8</v>
      </c>
      <c r="AG5" s="47" t="s">
        <v>9</v>
      </c>
      <c r="AH5" s="54"/>
      <c r="AI5" s="74" t="s">
        <v>1</v>
      </c>
      <c r="AJ5" s="47" t="s">
        <v>8</v>
      </c>
      <c r="AK5" s="47" t="s">
        <v>9</v>
      </c>
    </row>
    <row r="6" spans="1:37" x14ac:dyDescent="0.2">
      <c r="A6" s="58" t="s">
        <v>1</v>
      </c>
      <c r="B6" s="76">
        <f>SUM(C6,G6,K6,O6,S6,AA6,AI6,W6,AE6)</f>
        <v>8970</v>
      </c>
      <c r="C6" s="76">
        <f>SUM(C7:C13)</f>
        <v>97</v>
      </c>
      <c r="D6" s="76">
        <f>SUM(D7:D13)</f>
        <v>81</v>
      </c>
      <c r="E6" s="76">
        <f>SUM(E7:E13)</f>
        <v>16</v>
      </c>
      <c r="F6" s="55"/>
      <c r="G6" s="76">
        <f>SUM(G7:G13)</f>
        <v>11</v>
      </c>
      <c r="H6" s="76">
        <f>SUM(H7:H13)</f>
        <v>11</v>
      </c>
      <c r="I6" s="217" t="s">
        <v>374</v>
      </c>
      <c r="J6" s="55"/>
      <c r="K6" s="76">
        <f>SUM(K7:K13)</f>
        <v>27</v>
      </c>
      <c r="L6" s="76">
        <f>SUM(L7:L13)</f>
        <v>20</v>
      </c>
      <c r="M6" s="76">
        <f>SUM(M7:M13)</f>
        <v>7</v>
      </c>
      <c r="N6" s="55"/>
      <c r="O6" s="76">
        <f>SUM(O7:O13)</f>
        <v>56</v>
      </c>
      <c r="P6" s="76">
        <f>SUM(P7:P13)</f>
        <v>47</v>
      </c>
      <c r="Q6" s="76">
        <f>SUM(Q7:Q13)</f>
        <v>9</v>
      </c>
      <c r="R6" s="55"/>
      <c r="S6" s="76">
        <f>SUM(S7:S13)</f>
        <v>134</v>
      </c>
      <c r="T6" s="76">
        <f>SUM(T7:T13)</f>
        <v>112</v>
      </c>
      <c r="U6" s="76">
        <f>SUM(U7:U13)</f>
        <v>22</v>
      </c>
      <c r="V6" s="55"/>
      <c r="W6" s="76">
        <f>SUM(W7:W13)</f>
        <v>884</v>
      </c>
      <c r="X6" s="76">
        <f>SUM(X7:X13)</f>
        <v>625</v>
      </c>
      <c r="Y6" s="76">
        <f>SUM(Y7:Y13)</f>
        <v>259</v>
      </c>
      <c r="Z6" s="55"/>
      <c r="AA6" s="76">
        <f>SUM(AA7:AA13)</f>
        <v>384</v>
      </c>
      <c r="AB6" s="76">
        <f>SUM(AB7:AB13)</f>
        <v>265</v>
      </c>
      <c r="AC6" s="76">
        <f>SUM(AC7:AC13)</f>
        <v>119</v>
      </c>
      <c r="AD6" s="55"/>
      <c r="AE6" s="76">
        <f>SUM(AE7:AE13)</f>
        <v>4174</v>
      </c>
      <c r="AF6" s="76">
        <f>SUM(AF7:AF13)</f>
        <v>3262</v>
      </c>
      <c r="AG6" s="76">
        <f>SUM(AG7:AG13)</f>
        <v>912</v>
      </c>
      <c r="AH6" s="76"/>
      <c r="AI6" s="76">
        <f>SUM(AI7:AI13)</f>
        <v>3203</v>
      </c>
      <c r="AJ6" s="76">
        <f>SUM(AJ7:AJ13)</f>
        <v>2403</v>
      </c>
      <c r="AK6" s="76">
        <f>SUM(AK7:AK13)</f>
        <v>800</v>
      </c>
    </row>
    <row r="7" spans="1:37" ht="17.25" customHeight="1" x14ac:dyDescent="0.2">
      <c r="A7" s="32" t="s">
        <v>86</v>
      </c>
      <c r="B7" s="82">
        <f t="shared" ref="B7:B13" si="0">SUM(C7,G7,K7,O7,S7,AA7,AI7,W7,AE7)</f>
        <v>3280</v>
      </c>
      <c r="C7" s="82">
        <f>SUM(D7:E7)</f>
        <v>35</v>
      </c>
      <c r="D7" s="78">
        <v>30</v>
      </c>
      <c r="E7" s="78">
        <v>5</v>
      </c>
      <c r="F7" s="9"/>
      <c r="G7" s="82">
        <f>SUM(H7:I7)</f>
        <v>4</v>
      </c>
      <c r="H7" s="78">
        <v>4</v>
      </c>
      <c r="I7" s="215" t="s">
        <v>374</v>
      </c>
      <c r="J7" s="9"/>
      <c r="K7" s="82">
        <f>SUM(L7:M7)</f>
        <v>9</v>
      </c>
      <c r="L7" s="78">
        <v>5</v>
      </c>
      <c r="M7" s="78">
        <v>4</v>
      </c>
      <c r="N7" s="9"/>
      <c r="O7" s="82">
        <f>SUM(P7:Q7)</f>
        <v>5</v>
      </c>
      <c r="P7" s="78">
        <v>4</v>
      </c>
      <c r="Q7" s="78">
        <v>1</v>
      </c>
      <c r="R7" s="9"/>
      <c r="S7" s="82">
        <f>SUM(T7:U7)</f>
        <v>13</v>
      </c>
      <c r="T7" s="78">
        <v>9</v>
      </c>
      <c r="U7" s="78">
        <v>4</v>
      </c>
      <c r="V7" s="9"/>
      <c r="W7" s="82">
        <f>SUM(X7:Y7)</f>
        <v>146</v>
      </c>
      <c r="X7" s="78">
        <v>131</v>
      </c>
      <c r="Y7" s="78">
        <v>15</v>
      </c>
      <c r="Z7" s="9"/>
      <c r="AA7" s="82">
        <f>SUM(AB7:AC7)</f>
        <v>132</v>
      </c>
      <c r="AB7" s="78">
        <v>111</v>
      </c>
      <c r="AC7" s="78">
        <v>21</v>
      </c>
      <c r="AD7" s="9"/>
      <c r="AE7" s="82">
        <f>SUM(AF7:AG7)</f>
        <v>1567</v>
      </c>
      <c r="AF7" s="78">
        <v>1395</v>
      </c>
      <c r="AG7" s="78">
        <v>172</v>
      </c>
      <c r="AH7" s="82"/>
      <c r="AI7" s="82">
        <f>SUM(AJ7:AK7)</f>
        <v>1369</v>
      </c>
      <c r="AJ7" s="78">
        <v>1154</v>
      </c>
      <c r="AK7" s="78">
        <v>215</v>
      </c>
    </row>
    <row r="8" spans="1:37" ht="17.25" customHeight="1" x14ac:dyDescent="0.2">
      <c r="A8" s="32" t="s">
        <v>87</v>
      </c>
      <c r="B8" s="82">
        <f t="shared" si="0"/>
        <v>2922</v>
      </c>
      <c r="C8" s="82">
        <f t="shared" ref="C8:C13" si="1">SUM(D8:E8)</f>
        <v>17</v>
      </c>
      <c r="D8" s="78">
        <v>16</v>
      </c>
      <c r="E8" s="78">
        <v>1</v>
      </c>
      <c r="F8" s="9"/>
      <c r="G8" s="82">
        <f t="shared" ref="G8:G12" si="2">SUM(H8:I8)</f>
        <v>4</v>
      </c>
      <c r="H8" s="78">
        <v>4</v>
      </c>
      <c r="I8" s="215" t="s">
        <v>374</v>
      </c>
      <c r="J8" s="9"/>
      <c r="K8" s="82">
        <f t="shared" ref="K8:K12" si="3">SUM(L8:M8)</f>
        <v>7</v>
      </c>
      <c r="L8" s="78">
        <v>6</v>
      </c>
      <c r="M8" s="78">
        <v>1</v>
      </c>
      <c r="N8" s="9"/>
      <c r="O8" s="82">
        <f t="shared" ref="O8:O13" si="4">SUM(P8:Q8)</f>
        <v>9</v>
      </c>
      <c r="P8" s="78">
        <v>7</v>
      </c>
      <c r="Q8" s="78">
        <v>2</v>
      </c>
      <c r="R8" s="9"/>
      <c r="S8" s="82">
        <f t="shared" ref="S8:S13" si="5">SUM(T8:U8)</f>
        <v>15</v>
      </c>
      <c r="T8" s="78">
        <v>14</v>
      </c>
      <c r="U8" s="78">
        <v>1</v>
      </c>
      <c r="V8" s="9"/>
      <c r="W8" s="82">
        <f t="shared" ref="W8:W13" si="6">SUM(X8:Y8)</f>
        <v>139</v>
      </c>
      <c r="X8" s="78">
        <v>114</v>
      </c>
      <c r="Y8" s="78">
        <v>25</v>
      </c>
      <c r="Z8" s="9"/>
      <c r="AA8" s="82">
        <f t="shared" ref="AA8:AA12" si="7">SUM(AB8:AC8)</f>
        <v>126</v>
      </c>
      <c r="AB8" s="78">
        <v>93</v>
      </c>
      <c r="AC8" s="78">
        <v>33</v>
      </c>
      <c r="AD8" s="9"/>
      <c r="AE8" s="82">
        <f t="shared" ref="AE8:AE13" si="8">SUM(AF8:AG8)</f>
        <v>1458</v>
      </c>
      <c r="AF8" s="78">
        <v>1161</v>
      </c>
      <c r="AG8" s="78">
        <v>297</v>
      </c>
      <c r="AH8" s="82"/>
      <c r="AI8" s="82">
        <f t="shared" ref="AI8:AI13" si="9">SUM(AJ8:AK8)</f>
        <v>1147</v>
      </c>
      <c r="AJ8" s="78">
        <v>865</v>
      </c>
      <c r="AK8" s="78">
        <v>282</v>
      </c>
    </row>
    <row r="9" spans="1:37" ht="25.5" x14ac:dyDescent="0.2">
      <c r="A9" s="32" t="s">
        <v>88</v>
      </c>
      <c r="B9" s="82">
        <f t="shared" si="0"/>
        <v>317</v>
      </c>
      <c r="C9" s="214" t="s">
        <v>374</v>
      </c>
      <c r="D9" s="215" t="s">
        <v>374</v>
      </c>
      <c r="E9" s="215" t="s">
        <v>374</v>
      </c>
      <c r="F9" s="9"/>
      <c r="G9" s="214" t="s">
        <v>374</v>
      </c>
      <c r="H9" s="215" t="s">
        <v>374</v>
      </c>
      <c r="I9" s="215" t="s">
        <v>374</v>
      </c>
      <c r="J9" s="9"/>
      <c r="K9" s="82">
        <f t="shared" si="3"/>
        <v>3</v>
      </c>
      <c r="L9" s="78">
        <v>2</v>
      </c>
      <c r="M9" s="78">
        <v>1</v>
      </c>
      <c r="N9" s="9"/>
      <c r="O9" s="214" t="s">
        <v>374</v>
      </c>
      <c r="P9" s="215" t="s">
        <v>374</v>
      </c>
      <c r="Q9" s="215" t="s">
        <v>374</v>
      </c>
      <c r="R9" s="9"/>
      <c r="S9" s="82">
        <f t="shared" si="5"/>
        <v>2</v>
      </c>
      <c r="T9" s="78">
        <v>1</v>
      </c>
      <c r="U9" s="78">
        <v>1</v>
      </c>
      <c r="V9" s="9"/>
      <c r="W9" s="82">
        <f t="shared" si="6"/>
        <v>39</v>
      </c>
      <c r="X9" s="78">
        <v>23</v>
      </c>
      <c r="Y9" s="78">
        <v>16</v>
      </c>
      <c r="Z9" s="9"/>
      <c r="AA9" s="82">
        <f t="shared" si="7"/>
        <v>7</v>
      </c>
      <c r="AB9" s="78">
        <v>1</v>
      </c>
      <c r="AC9" s="78">
        <v>6</v>
      </c>
      <c r="AD9" s="9"/>
      <c r="AE9" s="82">
        <f t="shared" si="8"/>
        <v>180</v>
      </c>
      <c r="AF9" s="78">
        <v>103</v>
      </c>
      <c r="AG9" s="78">
        <v>77</v>
      </c>
      <c r="AH9" s="82"/>
      <c r="AI9" s="82">
        <f t="shared" si="9"/>
        <v>86</v>
      </c>
      <c r="AJ9" s="78">
        <v>44</v>
      </c>
      <c r="AK9" s="78">
        <v>42</v>
      </c>
    </row>
    <row r="10" spans="1:37" s="2" customFormat="1" ht="25.5" x14ac:dyDescent="0.25">
      <c r="A10" s="32" t="s">
        <v>89</v>
      </c>
      <c r="B10" s="82">
        <f t="shared" si="0"/>
        <v>872</v>
      </c>
      <c r="C10" s="82">
        <f t="shared" si="1"/>
        <v>6</v>
      </c>
      <c r="D10" s="78">
        <v>4</v>
      </c>
      <c r="E10" s="78">
        <v>2</v>
      </c>
      <c r="F10" s="9"/>
      <c r="G10" s="214" t="s">
        <v>374</v>
      </c>
      <c r="H10" s="215" t="s">
        <v>374</v>
      </c>
      <c r="I10" s="215" t="s">
        <v>374</v>
      </c>
      <c r="J10" s="9"/>
      <c r="K10" s="214" t="s">
        <v>374</v>
      </c>
      <c r="L10" s="215" t="s">
        <v>374</v>
      </c>
      <c r="M10" s="215" t="s">
        <v>374</v>
      </c>
      <c r="N10" s="9"/>
      <c r="O10" s="82">
        <f t="shared" si="4"/>
        <v>1</v>
      </c>
      <c r="P10" s="78">
        <v>1</v>
      </c>
      <c r="Q10" s="215" t="s">
        <v>374</v>
      </c>
      <c r="R10" s="9"/>
      <c r="S10" s="82">
        <f t="shared" si="5"/>
        <v>8</v>
      </c>
      <c r="T10" s="78">
        <v>8</v>
      </c>
      <c r="U10" s="215" t="s">
        <v>374</v>
      </c>
      <c r="V10" s="9"/>
      <c r="W10" s="82">
        <f t="shared" si="6"/>
        <v>113</v>
      </c>
      <c r="X10" s="78">
        <v>82</v>
      </c>
      <c r="Y10" s="78">
        <v>31</v>
      </c>
      <c r="Z10" s="9"/>
      <c r="AA10" s="82">
        <f t="shared" si="7"/>
        <v>23</v>
      </c>
      <c r="AB10" s="78">
        <v>18</v>
      </c>
      <c r="AC10" s="78">
        <v>5</v>
      </c>
      <c r="AD10" s="9"/>
      <c r="AE10" s="82">
        <f t="shared" si="8"/>
        <v>508</v>
      </c>
      <c r="AF10" s="78">
        <v>346</v>
      </c>
      <c r="AG10" s="78">
        <v>162</v>
      </c>
      <c r="AH10" s="82"/>
      <c r="AI10" s="82">
        <f t="shared" si="9"/>
        <v>213</v>
      </c>
      <c r="AJ10" s="78">
        <v>124</v>
      </c>
      <c r="AK10" s="78">
        <v>89</v>
      </c>
    </row>
    <row r="11" spans="1:37" s="2" customFormat="1" ht="17.25" customHeight="1" x14ac:dyDescent="0.25">
      <c r="A11" s="32" t="s">
        <v>90</v>
      </c>
      <c r="B11" s="82">
        <f t="shared" si="0"/>
        <v>1327</v>
      </c>
      <c r="C11" s="82">
        <f t="shared" si="1"/>
        <v>32</v>
      </c>
      <c r="D11" s="78">
        <v>24</v>
      </c>
      <c r="E11" s="78">
        <v>8</v>
      </c>
      <c r="F11" s="9"/>
      <c r="G11" s="82">
        <f t="shared" si="2"/>
        <v>2</v>
      </c>
      <c r="H11" s="78">
        <v>2</v>
      </c>
      <c r="I11" s="215" t="s">
        <v>374</v>
      </c>
      <c r="J11" s="9"/>
      <c r="K11" s="82">
        <f t="shared" si="3"/>
        <v>3</v>
      </c>
      <c r="L11" s="78">
        <v>2</v>
      </c>
      <c r="M11" s="78">
        <v>1</v>
      </c>
      <c r="N11" s="9"/>
      <c r="O11" s="82">
        <f t="shared" si="4"/>
        <v>18</v>
      </c>
      <c r="P11" s="78">
        <v>12</v>
      </c>
      <c r="Q11" s="78">
        <v>6</v>
      </c>
      <c r="R11" s="9"/>
      <c r="S11" s="82">
        <f t="shared" si="5"/>
        <v>63</v>
      </c>
      <c r="T11" s="78">
        <v>53</v>
      </c>
      <c r="U11" s="78">
        <v>10</v>
      </c>
      <c r="V11" s="9"/>
      <c r="W11" s="82">
        <f t="shared" si="6"/>
        <v>356</v>
      </c>
      <c r="X11" s="78">
        <v>218</v>
      </c>
      <c r="Y11" s="78">
        <v>138</v>
      </c>
      <c r="Z11" s="9"/>
      <c r="AA11" s="82">
        <f t="shared" si="7"/>
        <v>82</v>
      </c>
      <c r="AB11" s="78">
        <v>37</v>
      </c>
      <c r="AC11" s="78">
        <v>45</v>
      </c>
      <c r="AD11" s="9"/>
      <c r="AE11" s="82">
        <f t="shared" si="8"/>
        <v>423</v>
      </c>
      <c r="AF11" s="78">
        <v>239</v>
      </c>
      <c r="AG11" s="78">
        <v>184</v>
      </c>
      <c r="AH11" s="82"/>
      <c r="AI11" s="82">
        <f t="shared" si="9"/>
        <v>348</v>
      </c>
      <c r="AJ11" s="78">
        <v>195</v>
      </c>
      <c r="AK11" s="78">
        <v>153</v>
      </c>
    </row>
    <row r="12" spans="1:37" s="2" customFormat="1" ht="17.25" customHeight="1" x14ac:dyDescent="0.25">
      <c r="A12" s="32" t="s">
        <v>91</v>
      </c>
      <c r="B12" s="82">
        <f t="shared" si="0"/>
        <v>237</v>
      </c>
      <c r="C12" s="82">
        <f t="shared" si="1"/>
        <v>6</v>
      </c>
      <c r="D12" s="78">
        <v>6</v>
      </c>
      <c r="E12" s="215"/>
      <c r="F12" s="9"/>
      <c r="G12" s="82">
        <f t="shared" si="2"/>
        <v>1</v>
      </c>
      <c r="H12" s="78">
        <v>1</v>
      </c>
      <c r="I12" s="215" t="s">
        <v>374</v>
      </c>
      <c r="J12" s="9"/>
      <c r="K12" s="82">
        <f t="shared" si="3"/>
        <v>5</v>
      </c>
      <c r="L12" s="78">
        <v>5</v>
      </c>
      <c r="M12" s="215"/>
      <c r="N12" s="9"/>
      <c r="O12" s="82">
        <f t="shared" si="4"/>
        <v>22</v>
      </c>
      <c r="P12" s="78">
        <v>22</v>
      </c>
      <c r="Q12" s="215" t="s">
        <v>374</v>
      </c>
      <c r="R12" s="9"/>
      <c r="S12" s="82">
        <f t="shared" si="5"/>
        <v>32</v>
      </c>
      <c r="T12" s="78">
        <v>26</v>
      </c>
      <c r="U12" s="78">
        <v>6</v>
      </c>
      <c r="V12" s="9"/>
      <c r="W12" s="82">
        <f t="shared" si="6"/>
        <v>88</v>
      </c>
      <c r="X12" s="78">
        <v>55</v>
      </c>
      <c r="Y12" s="78">
        <v>33</v>
      </c>
      <c r="Z12" s="9"/>
      <c r="AA12" s="82">
        <f t="shared" si="7"/>
        <v>14</v>
      </c>
      <c r="AB12" s="78">
        <v>5</v>
      </c>
      <c r="AC12" s="78">
        <v>9</v>
      </c>
      <c r="AD12" s="9"/>
      <c r="AE12" s="82">
        <f t="shared" si="8"/>
        <v>35</v>
      </c>
      <c r="AF12" s="78">
        <v>15</v>
      </c>
      <c r="AG12" s="78">
        <v>20</v>
      </c>
      <c r="AH12" s="30"/>
      <c r="AI12" s="82">
        <f t="shared" si="9"/>
        <v>34</v>
      </c>
      <c r="AJ12" s="78">
        <v>19</v>
      </c>
      <c r="AK12" s="78">
        <v>15</v>
      </c>
    </row>
    <row r="13" spans="1:37" ht="17.25" customHeight="1" thickBot="1" x14ac:dyDescent="0.25">
      <c r="A13" s="59" t="s">
        <v>92</v>
      </c>
      <c r="B13" s="83">
        <f t="shared" si="0"/>
        <v>15</v>
      </c>
      <c r="C13" s="83">
        <f t="shared" si="1"/>
        <v>1</v>
      </c>
      <c r="D13" s="80">
        <v>1</v>
      </c>
      <c r="E13" s="216" t="s">
        <v>374</v>
      </c>
      <c r="F13" s="52"/>
      <c r="G13" s="83" t="s">
        <v>374</v>
      </c>
      <c r="H13" s="216" t="s">
        <v>374</v>
      </c>
      <c r="I13" s="216" t="s">
        <v>374</v>
      </c>
      <c r="J13" s="52"/>
      <c r="K13" s="83" t="s">
        <v>374</v>
      </c>
      <c r="L13" s="80" t="s">
        <v>374</v>
      </c>
      <c r="M13" s="80" t="s">
        <v>374</v>
      </c>
      <c r="N13" s="52"/>
      <c r="O13" s="83">
        <f t="shared" si="4"/>
        <v>1</v>
      </c>
      <c r="P13" s="80">
        <v>1</v>
      </c>
      <c r="Q13" s="216" t="s">
        <v>374</v>
      </c>
      <c r="R13" s="52"/>
      <c r="S13" s="83">
        <f t="shared" si="5"/>
        <v>1</v>
      </c>
      <c r="T13" s="80">
        <v>1</v>
      </c>
      <c r="U13" s="216" t="s">
        <v>374</v>
      </c>
      <c r="V13" s="52"/>
      <c r="W13" s="83">
        <f t="shared" si="6"/>
        <v>3</v>
      </c>
      <c r="X13" s="80">
        <v>2</v>
      </c>
      <c r="Y13" s="80">
        <v>1</v>
      </c>
      <c r="Z13" s="52"/>
      <c r="AA13" s="83" t="s">
        <v>374</v>
      </c>
      <c r="AB13" s="80" t="s">
        <v>374</v>
      </c>
      <c r="AC13" s="80" t="s">
        <v>374</v>
      </c>
      <c r="AD13" s="52"/>
      <c r="AE13" s="83">
        <f t="shared" si="8"/>
        <v>3</v>
      </c>
      <c r="AF13" s="80">
        <v>3</v>
      </c>
      <c r="AG13" s="216" t="s">
        <v>374</v>
      </c>
      <c r="AH13" s="83"/>
      <c r="AI13" s="83">
        <f t="shared" si="9"/>
        <v>6</v>
      </c>
      <c r="AJ13" s="80">
        <v>2</v>
      </c>
      <c r="AK13" s="80">
        <v>4</v>
      </c>
    </row>
    <row r="16" spans="1:37" ht="12.75" customHeight="1" x14ac:dyDescent="0.2">
      <c r="A16" s="2"/>
      <c r="D16" s="1"/>
      <c r="H16" s="1"/>
    </row>
    <row r="17" spans="1:37" ht="12.75" customHeight="1" thickBot="1" x14ac:dyDescent="0.25">
      <c r="A17" s="2"/>
      <c r="D17" s="1"/>
      <c r="H17" s="1"/>
    </row>
    <row r="18" spans="1:37" ht="27" customHeight="1" x14ac:dyDescent="0.2">
      <c r="A18" s="350" t="s">
        <v>93</v>
      </c>
      <c r="B18" s="352" t="s">
        <v>1</v>
      </c>
      <c r="C18" s="354" t="s">
        <v>93</v>
      </c>
      <c r="D18" s="354"/>
      <c r="E18" s="354"/>
      <c r="F18" s="354"/>
      <c r="G18" s="354"/>
      <c r="H18" s="354"/>
      <c r="I18" s="354"/>
      <c r="J18" s="354"/>
      <c r="K18" s="354"/>
      <c r="L18" s="354"/>
      <c r="M18" s="354"/>
      <c r="N18" s="354"/>
      <c r="O18" s="354"/>
      <c r="P18" s="354"/>
      <c r="Q18" s="354"/>
      <c r="R18" s="354"/>
      <c r="S18" s="354"/>
      <c r="T18" s="354"/>
      <c r="U18" s="354"/>
      <c r="V18" s="354"/>
      <c r="W18" s="354"/>
      <c r="X18" s="354"/>
      <c r="Y18" s="354"/>
      <c r="Z18" s="354"/>
      <c r="AA18" s="354"/>
      <c r="AB18" s="354"/>
      <c r="AC18" s="354"/>
      <c r="AD18" s="354"/>
      <c r="AE18" s="354"/>
      <c r="AF18" s="354"/>
      <c r="AG18" s="354"/>
      <c r="AH18" s="354"/>
      <c r="AI18" s="354"/>
      <c r="AJ18" s="354"/>
      <c r="AK18" s="354"/>
    </row>
    <row r="19" spans="1:37" ht="27" customHeight="1" x14ac:dyDescent="0.2">
      <c r="A19" s="355"/>
      <c r="B19" s="356"/>
      <c r="C19" s="357" t="s">
        <v>43</v>
      </c>
      <c r="D19" s="357"/>
      <c r="E19" s="357"/>
      <c r="F19" s="13"/>
      <c r="G19" s="357" t="s">
        <v>42</v>
      </c>
      <c r="H19" s="357"/>
      <c r="I19" s="357"/>
      <c r="J19" s="13"/>
      <c r="K19" s="357" t="s">
        <v>41</v>
      </c>
      <c r="L19" s="357"/>
      <c r="M19" s="357"/>
      <c r="N19" s="13"/>
      <c r="O19" s="357" t="s">
        <v>40</v>
      </c>
      <c r="P19" s="357"/>
      <c r="Q19" s="357"/>
      <c r="R19" s="13"/>
      <c r="S19" s="357" t="s">
        <v>39</v>
      </c>
      <c r="T19" s="357"/>
      <c r="U19" s="357"/>
      <c r="V19" s="13"/>
      <c r="W19" s="357" t="s">
        <v>38</v>
      </c>
      <c r="X19" s="357"/>
      <c r="Y19" s="357"/>
      <c r="Z19" s="13"/>
      <c r="AA19" s="357" t="s">
        <v>37</v>
      </c>
      <c r="AB19" s="357"/>
      <c r="AC19" s="357"/>
      <c r="AD19" s="13"/>
      <c r="AE19" s="357" t="s">
        <v>36</v>
      </c>
      <c r="AF19" s="357"/>
      <c r="AG19" s="357"/>
      <c r="AH19" s="13"/>
      <c r="AI19" s="357" t="s">
        <v>16</v>
      </c>
      <c r="AJ19" s="357"/>
      <c r="AK19" s="357"/>
    </row>
    <row r="20" spans="1:37" ht="21.75" customHeight="1" thickBot="1" x14ac:dyDescent="0.25">
      <c r="A20" s="351"/>
      <c r="B20" s="353"/>
      <c r="C20" s="156" t="s">
        <v>1</v>
      </c>
      <c r="D20" s="47" t="s">
        <v>8</v>
      </c>
      <c r="E20" s="47" t="s">
        <v>9</v>
      </c>
      <c r="F20" s="54"/>
      <c r="G20" s="156" t="s">
        <v>1</v>
      </c>
      <c r="H20" s="47" t="s">
        <v>8</v>
      </c>
      <c r="I20" s="47" t="s">
        <v>9</v>
      </c>
      <c r="J20" s="54"/>
      <c r="K20" s="156" t="s">
        <v>1</v>
      </c>
      <c r="L20" s="47" t="s">
        <v>8</v>
      </c>
      <c r="M20" s="47" t="s">
        <v>9</v>
      </c>
      <c r="N20" s="54"/>
      <c r="O20" s="156" t="s">
        <v>1</v>
      </c>
      <c r="P20" s="47" t="s">
        <v>8</v>
      </c>
      <c r="Q20" s="47" t="s">
        <v>9</v>
      </c>
      <c r="R20" s="54"/>
      <c r="S20" s="156" t="s">
        <v>1</v>
      </c>
      <c r="T20" s="47" t="s">
        <v>8</v>
      </c>
      <c r="U20" s="47" t="s">
        <v>9</v>
      </c>
      <c r="V20" s="54"/>
      <c r="W20" s="156" t="s">
        <v>1</v>
      </c>
      <c r="X20" s="47" t="s">
        <v>8</v>
      </c>
      <c r="Y20" s="47" t="s">
        <v>9</v>
      </c>
      <c r="Z20" s="54"/>
      <c r="AA20" s="156" t="s">
        <v>1</v>
      </c>
      <c r="AB20" s="47" t="s">
        <v>8</v>
      </c>
      <c r="AC20" s="47" t="s">
        <v>9</v>
      </c>
      <c r="AD20" s="54"/>
      <c r="AE20" s="156" t="s">
        <v>1</v>
      </c>
      <c r="AF20" s="47" t="s">
        <v>8</v>
      </c>
      <c r="AG20" s="47" t="s">
        <v>9</v>
      </c>
      <c r="AH20" s="54"/>
      <c r="AI20" s="156" t="s">
        <v>1</v>
      </c>
      <c r="AJ20" s="47" t="s">
        <v>8</v>
      </c>
      <c r="AK20" s="47" t="s">
        <v>9</v>
      </c>
    </row>
    <row r="21" spans="1:37" x14ac:dyDescent="0.2">
      <c r="A21" s="58" t="s">
        <v>1</v>
      </c>
      <c r="B21" s="202">
        <f>SUM(C21,G21,K21,O21,S21,AA21,AI21,W21,AE21)</f>
        <v>1</v>
      </c>
      <c r="C21" s="208">
        <f>C6/$B$6</f>
        <v>1.0813823857302118E-2</v>
      </c>
      <c r="D21" s="202">
        <f t="shared" ref="D21:E21" si="10">D6/$B$6</f>
        <v>9.0301003344481611E-3</v>
      </c>
      <c r="E21" s="202">
        <f t="shared" si="10"/>
        <v>1.7837235228539577E-3</v>
      </c>
      <c r="F21" s="55"/>
      <c r="G21" s="208">
        <f>G6/$B$6</f>
        <v>1.2263099219620959E-3</v>
      </c>
      <c r="H21" s="202">
        <f t="shared" ref="H21" si="11">H6/$B$6</f>
        <v>1.2263099219620959E-3</v>
      </c>
      <c r="I21" s="218" t="s">
        <v>374</v>
      </c>
      <c r="J21" s="55"/>
      <c r="K21" s="208">
        <f>K6/$B$6</f>
        <v>3.0100334448160534E-3</v>
      </c>
      <c r="L21" s="202">
        <f t="shared" ref="L21:M21" si="12">L6/$B$6</f>
        <v>2.229654403567447E-3</v>
      </c>
      <c r="M21" s="202">
        <f t="shared" si="12"/>
        <v>7.8037904124860652E-4</v>
      </c>
      <c r="N21" s="55"/>
      <c r="O21" s="208">
        <f>O6/$B$6</f>
        <v>6.2430323299888521E-3</v>
      </c>
      <c r="P21" s="202">
        <f t="shared" ref="P21:Q21" si="13">P6/$B$6</f>
        <v>5.2396878483835004E-3</v>
      </c>
      <c r="Q21" s="202">
        <f t="shared" si="13"/>
        <v>1.0033444816053511E-3</v>
      </c>
      <c r="R21" s="55"/>
      <c r="S21" s="208">
        <f>S6/$B$6</f>
        <v>1.4938684503901895E-2</v>
      </c>
      <c r="T21" s="202">
        <f t="shared" ref="T21:U22" si="14">T6/$B$6</f>
        <v>1.2486064659977704E-2</v>
      </c>
      <c r="U21" s="202">
        <f t="shared" si="14"/>
        <v>2.4526198439241919E-3</v>
      </c>
      <c r="V21" s="55"/>
      <c r="W21" s="208">
        <f>W6/$B$6</f>
        <v>9.8550724637681164E-2</v>
      </c>
      <c r="X21" s="202">
        <f t="shared" ref="X21:Y22" si="15">X6/$B$6</f>
        <v>6.967670011148272E-2</v>
      </c>
      <c r="Y21" s="202">
        <f t="shared" si="15"/>
        <v>2.8874024526198441E-2</v>
      </c>
      <c r="Z21" s="55"/>
      <c r="AA21" s="208">
        <f>AA6/$B$6</f>
        <v>4.2809364548494981E-2</v>
      </c>
      <c r="AB21" s="202">
        <f t="shared" ref="AB21:AC22" si="16">AB6/$B$6</f>
        <v>2.9542920847268672E-2</v>
      </c>
      <c r="AC21" s="202">
        <f t="shared" si="16"/>
        <v>1.3266443701226311E-2</v>
      </c>
      <c r="AD21" s="55"/>
      <c r="AE21" s="208">
        <f>AE6/$B$6</f>
        <v>0.46532887402452622</v>
      </c>
      <c r="AF21" s="202">
        <f t="shared" ref="AF21:AG22" si="17">AF6/$B$6</f>
        <v>0.3636566332218506</v>
      </c>
      <c r="AG21" s="202">
        <f t="shared" si="17"/>
        <v>0.10167224080267559</v>
      </c>
      <c r="AH21" s="76"/>
      <c r="AI21" s="202">
        <f>AI6/$B$6</f>
        <v>0.35707915273132662</v>
      </c>
      <c r="AJ21" s="202">
        <f t="shared" ref="AJ21:AK22" si="18">AJ6/$B$6</f>
        <v>0.26789297658862876</v>
      </c>
      <c r="AK21" s="202">
        <f t="shared" si="18"/>
        <v>8.9186176142697887E-2</v>
      </c>
    </row>
    <row r="22" spans="1:37" ht="16.5" customHeight="1" x14ac:dyDescent="0.2">
      <c r="A22" s="32" t="s">
        <v>86</v>
      </c>
      <c r="B22" s="209">
        <f>SUM(C22,G22,K22,O22,S22,AA22,AI22,W22,AE22)</f>
        <v>0.36566332218506131</v>
      </c>
      <c r="C22" s="176">
        <f t="shared" ref="C22:E28" si="19">C7/$B$6</f>
        <v>3.9018952062430325E-3</v>
      </c>
      <c r="D22" s="172">
        <f t="shared" si="19"/>
        <v>3.3444816053511705E-3</v>
      </c>
      <c r="E22" s="172">
        <f t="shared" si="19"/>
        <v>5.5741360089186175E-4</v>
      </c>
      <c r="F22" s="9"/>
      <c r="G22" s="210">
        <f t="shared" ref="G22:H22" si="20">G7/$B$6</f>
        <v>4.4593088071348942E-4</v>
      </c>
      <c r="H22" s="212">
        <f t="shared" si="20"/>
        <v>4.4593088071348942E-4</v>
      </c>
      <c r="I22" s="215" t="s">
        <v>374</v>
      </c>
      <c r="J22" s="9"/>
      <c r="K22" s="176">
        <f t="shared" ref="K22:L22" si="21">K7/$B$6</f>
        <v>1.0033444816053511E-3</v>
      </c>
      <c r="L22" s="172">
        <f t="shared" si="21"/>
        <v>5.5741360089186175E-4</v>
      </c>
      <c r="M22" s="212">
        <f>M7/$B$6</f>
        <v>4.4593088071348942E-4</v>
      </c>
      <c r="N22" s="9"/>
      <c r="O22" s="176">
        <f t="shared" ref="O22:Q22" si="22">O7/$B$6</f>
        <v>5.5741360089186175E-4</v>
      </c>
      <c r="P22" s="212">
        <f t="shared" si="22"/>
        <v>4.4593088071348942E-4</v>
      </c>
      <c r="Q22" s="212">
        <f t="shared" si="22"/>
        <v>1.1148272017837236E-4</v>
      </c>
      <c r="R22" s="9"/>
      <c r="S22" s="176">
        <f t="shared" ref="S22:T28" si="23">S7/$B$6</f>
        <v>1.4492753623188406E-3</v>
      </c>
      <c r="T22" s="172">
        <f t="shared" si="14"/>
        <v>1.0033444816053511E-3</v>
      </c>
      <c r="U22" s="212">
        <f t="shared" si="14"/>
        <v>4.4593088071348942E-4</v>
      </c>
      <c r="V22" s="9"/>
      <c r="W22" s="176">
        <f t="shared" ref="W22" si="24">W7/$B$6</f>
        <v>1.6276477146042363E-2</v>
      </c>
      <c r="X22" s="172">
        <f t="shared" si="15"/>
        <v>1.4604236343366777E-2</v>
      </c>
      <c r="Y22" s="172">
        <f t="shared" si="15"/>
        <v>1.6722408026755853E-3</v>
      </c>
      <c r="Z22" s="9"/>
      <c r="AA22" s="176">
        <f t="shared" ref="AA22" si="25">AA7/$B$6</f>
        <v>1.471571906354515E-2</v>
      </c>
      <c r="AB22" s="172">
        <f t="shared" si="16"/>
        <v>1.2374581939799331E-2</v>
      </c>
      <c r="AC22" s="172">
        <f t="shared" si="16"/>
        <v>2.3411371237458192E-3</v>
      </c>
      <c r="AD22" s="9"/>
      <c r="AE22" s="209">
        <f t="shared" ref="AE22" si="26">AE7/$B$6</f>
        <v>0.17469342251950948</v>
      </c>
      <c r="AF22" s="172">
        <f t="shared" si="17"/>
        <v>0.15551839464882944</v>
      </c>
      <c r="AG22" s="172">
        <f t="shared" si="17"/>
        <v>1.9175027870680046E-2</v>
      </c>
      <c r="AH22" s="82"/>
      <c r="AI22" s="209">
        <f t="shared" ref="AI22" si="27">AI7/$B$6</f>
        <v>0.15261984392419176</v>
      </c>
      <c r="AJ22" s="172">
        <f t="shared" si="18"/>
        <v>0.12865105908584171</v>
      </c>
      <c r="AK22" s="172">
        <f t="shared" si="18"/>
        <v>2.3968784838350056E-2</v>
      </c>
    </row>
    <row r="23" spans="1:37" ht="16.5" customHeight="1" x14ac:dyDescent="0.2">
      <c r="A23" s="32" t="s">
        <v>87</v>
      </c>
      <c r="B23" s="209">
        <f t="shared" ref="B23:B28" si="28">SUM(C23,G23,K23,O23,S23,AA23,AI23,W23,AE23)</f>
        <v>0.32575250836120401</v>
      </c>
      <c r="C23" s="176">
        <f t="shared" si="19"/>
        <v>1.8952062430323299E-3</v>
      </c>
      <c r="D23" s="172">
        <f t="shared" si="19"/>
        <v>1.7837235228539577E-3</v>
      </c>
      <c r="E23" s="212">
        <f t="shared" si="19"/>
        <v>1.1148272017837236E-4</v>
      </c>
      <c r="F23" s="9"/>
      <c r="G23" s="210">
        <f t="shared" ref="G23:H23" si="29">G8/$B$6</f>
        <v>4.4593088071348942E-4</v>
      </c>
      <c r="H23" s="212">
        <f t="shared" si="29"/>
        <v>4.4593088071348942E-4</v>
      </c>
      <c r="I23" s="215" t="s">
        <v>374</v>
      </c>
      <c r="J23" s="9"/>
      <c r="K23" s="176">
        <f t="shared" ref="K23:M23" si="30">K8/$B$6</f>
        <v>7.8037904124860652E-4</v>
      </c>
      <c r="L23" s="172">
        <f t="shared" si="30"/>
        <v>6.6889632107023408E-4</v>
      </c>
      <c r="M23" s="212">
        <f t="shared" si="30"/>
        <v>1.1148272017837236E-4</v>
      </c>
      <c r="N23" s="9"/>
      <c r="O23" s="176">
        <f t="shared" ref="O23:Q28" si="31">O8/$B$6</f>
        <v>1.0033444816053511E-3</v>
      </c>
      <c r="P23" s="172">
        <f t="shared" si="31"/>
        <v>7.8037904124860652E-4</v>
      </c>
      <c r="Q23" s="212">
        <f t="shared" si="31"/>
        <v>2.2296544035674471E-4</v>
      </c>
      <c r="R23" s="9"/>
      <c r="S23" s="176">
        <f t="shared" ref="S23:T27" si="32">S8/$B$6</f>
        <v>1.6722408026755853E-3</v>
      </c>
      <c r="T23" s="172">
        <f t="shared" ref="T23:U23" si="33">T8/$B$6</f>
        <v>1.560758082497213E-3</v>
      </c>
      <c r="U23" s="212">
        <f t="shared" si="33"/>
        <v>1.1148272017837236E-4</v>
      </c>
      <c r="V23" s="9"/>
      <c r="W23" s="176">
        <f t="shared" ref="W23:Y23" si="34">W8/$B$6</f>
        <v>1.5496098104793757E-2</v>
      </c>
      <c r="X23" s="172">
        <f t="shared" si="34"/>
        <v>1.2709030100334449E-2</v>
      </c>
      <c r="Y23" s="172">
        <f t="shared" si="34"/>
        <v>2.787068004459309E-3</v>
      </c>
      <c r="Z23" s="9"/>
      <c r="AA23" s="176">
        <f t="shared" ref="AA23:AC23" si="35">AA8/$B$6</f>
        <v>1.4046822742474917E-2</v>
      </c>
      <c r="AB23" s="172">
        <f t="shared" si="35"/>
        <v>1.0367892976588629E-2</v>
      </c>
      <c r="AC23" s="172">
        <f t="shared" si="35"/>
        <v>3.6789297658862876E-3</v>
      </c>
      <c r="AD23" s="9"/>
      <c r="AE23" s="209">
        <f t="shared" ref="AE23:AG23" si="36">AE8/$B$6</f>
        <v>0.1625418060200669</v>
      </c>
      <c r="AF23" s="172">
        <f t="shared" si="36"/>
        <v>0.12943143812709029</v>
      </c>
      <c r="AG23" s="172">
        <f t="shared" si="36"/>
        <v>3.311036789297659E-2</v>
      </c>
      <c r="AH23" s="82"/>
      <c r="AI23" s="209">
        <f t="shared" ref="AI23:AK23" si="37">AI8/$B$6</f>
        <v>0.12787068004459309</v>
      </c>
      <c r="AJ23" s="172">
        <f t="shared" si="37"/>
        <v>9.6432552954292081E-2</v>
      </c>
      <c r="AK23" s="172">
        <f t="shared" si="37"/>
        <v>3.1438127090301006E-2</v>
      </c>
    </row>
    <row r="24" spans="1:37" ht="25.5" x14ac:dyDescent="0.2">
      <c r="A24" s="32" t="s">
        <v>88</v>
      </c>
      <c r="B24" s="176">
        <f t="shared" si="28"/>
        <v>3.5340022296544038E-2</v>
      </c>
      <c r="C24" s="206" t="s">
        <v>374</v>
      </c>
      <c r="D24" s="215" t="s">
        <v>374</v>
      </c>
      <c r="E24" s="215" t="s">
        <v>374</v>
      </c>
      <c r="F24" s="9"/>
      <c r="G24" s="222" t="s">
        <v>374</v>
      </c>
      <c r="H24" s="223" t="s">
        <v>374</v>
      </c>
      <c r="I24" s="215" t="s">
        <v>374</v>
      </c>
      <c r="J24" s="9"/>
      <c r="K24" s="210">
        <f t="shared" ref="K24:M26" si="38">K9/$B$6</f>
        <v>3.3444816053511704E-4</v>
      </c>
      <c r="L24" s="212">
        <f t="shared" si="38"/>
        <v>2.2296544035674471E-4</v>
      </c>
      <c r="M24" s="212">
        <f t="shared" si="38"/>
        <v>1.1148272017837236E-4</v>
      </c>
      <c r="N24" s="9"/>
      <c r="O24" s="176" t="s">
        <v>374</v>
      </c>
      <c r="P24" s="172" t="s">
        <v>374</v>
      </c>
      <c r="Q24" s="172" t="s">
        <v>374</v>
      </c>
      <c r="R24" s="9"/>
      <c r="S24" s="210">
        <f t="shared" si="23"/>
        <v>2.2296544035674471E-4</v>
      </c>
      <c r="T24" s="212">
        <f t="shared" ref="T24:U26" si="39">T9/$B$6</f>
        <v>1.1148272017837236E-4</v>
      </c>
      <c r="U24" s="212">
        <f t="shared" si="39"/>
        <v>1.1148272017837236E-4</v>
      </c>
      <c r="V24" s="9"/>
      <c r="W24" s="176">
        <f t="shared" ref="W24:Y24" si="40">W9/$B$6</f>
        <v>4.3478260869565218E-3</v>
      </c>
      <c r="X24" s="172">
        <f t="shared" si="40"/>
        <v>2.5641025641025641E-3</v>
      </c>
      <c r="Y24" s="172">
        <f t="shared" si="40"/>
        <v>1.7837235228539577E-3</v>
      </c>
      <c r="Z24" s="9"/>
      <c r="AA24" s="176">
        <f t="shared" ref="AA24:AC24" si="41">AA9/$B$6</f>
        <v>7.8037904124860652E-4</v>
      </c>
      <c r="AB24" s="212">
        <f t="shared" si="41"/>
        <v>1.1148272017837236E-4</v>
      </c>
      <c r="AC24" s="172">
        <f t="shared" si="41"/>
        <v>6.6889632107023408E-4</v>
      </c>
      <c r="AD24" s="9"/>
      <c r="AE24" s="176">
        <f t="shared" ref="AE24:AG24" si="42">AE9/$B$6</f>
        <v>2.0066889632107024E-2</v>
      </c>
      <c r="AF24" s="172">
        <f t="shared" si="42"/>
        <v>1.1482720178372352E-2</v>
      </c>
      <c r="AG24" s="172">
        <f t="shared" si="42"/>
        <v>8.5841694537346705E-3</v>
      </c>
      <c r="AH24" s="82"/>
      <c r="AI24" s="176">
        <f t="shared" ref="AI24:AK24" si="43">AI9/$B$6</f>
        <v>9.5875139353400231E-3</v>
      </c>
      <c r="AJ24" s="172">
        <f t="shared" si="43"/>
        <v>4.9052396878483838E-3</v>
      </c>
      <c r="AK24" s="172">
        <f t="shared" si="43"/>
        <v>4.6822742474916385E-3</v>
      </c>
    </row>
    <row r="25" spans="1:37" ht="25.5" x14ac:dyDescent="0.2">
      <c r="A25" s="32" t="s">
        <v>89</v>
      </c>
      <c r="B25" s="176">
        <f t="shared" si="28"/>
        <v>9.721293199554068E-2</v>
      </c>
      <c r="C25" s="206">
        <f t="shared" si="19"/>
        <v>6.6889632107023408E-4</v>
      </c>
      <c r="D25" s="212">
        <f t="shared" si="19"/>
        <v>4.4593088071348942E-4</v>
      </c>
      <c r="E25" s="212">
        <f t="shared" si="19"/>
        <v>2.2296544035674471E-4</v>
      </c>
      <c r="F25" s="9"/>
      <c r="G25" s="222" t="s">
        <v>374</v>
      </c>
      <c r="H25" s="223" t="s">
        <v>374</v>
      </c>
      <c r="I25" s="215" t="s">
        <v>374</v>
      </c>
      <c r="J25" s="9"/>
      <c r="K25" s="214" t="s">
        <v>374</v>
      </c>
      <c r="L25" s="215" t="s">
        <v>374</v>
      </c>
      <c r="M25" s="215" t="s">
        <v>374</v>
      </c>
      <c r="N25" s="9"/>
      <c r="O25" s="236">
        <f t="shared" si="31"/>
        <v>1.1148272017837236E-4</v>
      </c>
      <c r="P25" s="213">
        <f t="shared" si="31"/>
        <v>1.1148272017837236E-4</v>
      </c>
      <c r="Q25" s="215" t="s">
        <v>374</v>
      </c>
      <c r="R25" s="9"/>
      <c r="S25" s="176">
        <f t="shared" si="32"/>
        <v>8.9186176142697885E-4</v>
      </c>
      <c r="T25" s="172">
        <f t="shared" si="39"/>
        <v>8.9186176142697885E-4</v>
      </c>
      <c r="U25" s="172" t="s">
        <v>374</v>
      </c>
      <c r="V25" s="9"/>
      <c r="W25" s="176">
        <f t="shared" ref="W25:Y25" si="44">W10/$B$6</f>
        <v>1.2597547380156076E-2</v>
      </c>
      <c r="X25" s="172">
        <f t="shared" si="44"/>
        <v>9.1415830546265325E-3</v>
      </c>
      <c r="Y25" s="172">
        <f t="shared" si="44"/>
        <v>3.4559643255295427E-3</v>
      </c>
      <c r="Z25" s="9"/>
      <c r="AA25" s="176">
        <f t="shared" ref="AA25:AC25" si="45">AA10/$B$6</f>
        <v>2.5641025641025641E-3</v>
      </c>
      <c r="AB25" s="172">
        <f t="shared" si="45"/>
        <v>2.0066889632107021E-3</v>
      </c>
      <c r="AC25" s="172">
        <f t="shared" si="45"/>
        <v>5.5741360089186175E-4</v>
      </c>
      <c r="AD25" s="9"/>
      <c r="AE25" s="176">
        <f t="shared" ref="AE25:AG25" si="46">AE10/$B$6</f>
        <v>5.6633221850613154E-2</v>
      </c>
      <c r="AF25" s="172">
        <f t="shared" si="46"/>
        <v>3.8573021181716835E-2</v>
      </c>
      <c r="AG25" s="172">
        <f t="shared" si="46"/>
        <v>1.8060200668896322E-2</v>
      </c>
      <c r="AH25" s="82"/>
      <c r="AI25" s="176">
        <f t="shared" ref="AI25:AK25" si="47">AI10/$B$6</f>
        <v>2.374581939799331E-2</v>
      </c>
      <c r="AJ25" s="172">
        <f t="shared" si="47"/>
        <v>1.3823857302118171E-2</v>
      </c>
      <c r="AK25" s="172">
        <f t="shared" si="47"/>
        <v>9.9219620958751389E-3</v>
      </c>
    </row>
    <row r="26" spans="1:37" ht="16.5" customHeight="1" x14ac:dyDescent="0.2">
      <c r="A26" s="32" t="s">
        <v>90</v>
      </c>
      <c r="B26" s="176">
        <f t="shared" si="28"/>
        <v>0.1479375696767001</v>
      </c>
      <c r="C26" s="176">
        <f t="shared" si="19"/>
        <v>3.5674470457079154E-3</v>
      </c>
      <c r="D26" s="172">
        <f t="shared" si="19"/>
        <v>2.6755852842809363E-3</v>
      </c>
      <c r="E26" s="172">
        <f t="shared" si="19"/>
        <v>8.9186176142697885E-4</v>
      </c>
      <c r="F26" s="9"/>
      <c r="G26" s="210">
        <f t="shared" ref="G26:H26" si="48">G11/$B$6</f>
        <v>2.2296544035674471E-4</v>
      </c>
      <c r="H26" s="212">
        <f t="shared" si="48"/>
        <v>2.2296544035674471E-4</v>
      </c>
      <c r="I26" s="215" t="s">
        <v>374</v>
      </c>
      <c r="J26" s="9"/>
      <c r="K26" s="210">
        <f t="shared" si="38"/>
        <v>3.3444816053511704E-4</v>
      </c>
      <c r="L26" s="212">
        <f t="shared" si="38"/>
        <v>2.2296544035674471E-4</v>
      </c>
      <c r="M26" s="212">
        <f t="shared" si="38"/>
        <v>1.1148272017837236E-4</v>
      </c>
      <c r="N26" s="9"/>
      <c r="O26" s="176">
        <f t="shared" ref="O26" si="49">O11/$B$6</f>
        <v>2.0066889632107021E-3</v>
      </c>
      <c r="P26" s="172">
        <f t="shared" si="31"/>
        <v>1.3377926421404682E-3</v>
      </c>
      <c r="Q26" s="172">
        <f t="shared" si="31"/>
        <v>6.6889632107023408E-4</v>
      </c>
      <c r="R26" s="9"/>
      <c r="S26" s="176">
        <f t="shared" si="23"/>
        <v>7.0234113712374585E-3</v>
      </c>
      <c r="T26" s="172">
        <f t="shared" si="39"/>
        <v>5.9085841694537346E-3</v>
      </c>
      <c r="U26" s="172">
        <f t="shared" ref="U26" si="50">U11/$B$6</f>
        <v>1.1148272017837235E-3</v>
      </c>
      <c r="V26" s="9"/>
      <c r="W26" s="176">
        <f t="shared" ref="W26:Y26" si="51">W11/$B$6</f>
        <v>3.9687848383500555E-2</v>
      </c>
      <c r="X26" s="172">
        <f t="shared" si="51"/>
        <v>2.4303232998885173E-2</v>
      </c>
      <c r="Y26" s="172">
        <f t="shared" si="51"/>
        <v>1.5384615384615385E-2</v>
      </c>
      <c r="Z26" s="9"/>
      <c r="AA26" s="176">
        <f t="shared" ref="AA26:AC26" si="52">AA11/$B$6</f>
        <v>9.1415830546265325E-3</v>
      </c>
      <c r="AB26" s="172">
        <f t="shared" si="52"/>
        <v>4.1248606465997774E-3</v>
      </c>
      <c r="AC26" s="172">
        <f t="shared" si="52"/>
        <v>5.016722408026756E-3</v>
      </c>
      <c r="AD26" s="9"/>
      <c r="AE26" s="176">
        <f t="shared" ref="AE26:AG26" si="53">AE11/$B$6</f>
        <v>4.7157190635451506E-2</v>
      </c>
      <c r="AF26" s="172">
        <f t="shared" si="53"/>
        <v>2.6644370122630993E-2</v>
      </c>
      <c r="AG26" s="172">
        <f t="shared" si="53"/>
        <v>2.0512820512820513E-2</v>
      </c>
      <c r="AH26" s="82"/>
      <c r="AI26" s="176">
        <f t="shared" ref="AI26:AK26" si="54">AI11/$B$6</f>
        <v>3.8795986622073578E-2</v>
      </c>
      <c r="AJ26" s="172">
        <f t="shared" si="54"/>
        <v>2.1739130434782608E-2</v>
      </c>
      <c r="AK26" s="172">
        <f t="shared" si="54"/>
        <v>1.705685618729097E-2</v>
      </c>
    </row>
    <row r="27" spans="1:37" ht="16.5" customHeight="1" x14ac:dyDescent="0.2">
      <c r="A27" s="32" t="s">
        <v>91</v>
      </c>
      <c r="B27" s="176">
        <f t="shared" si="28"/>
        <v>2.6421404682274247E-2</v>
      </c>
      <c r="C27" s="176">
        <f t="shared" si="19"/>
        <v>6.6889632107023408E-4</v>
      </c>
      <c r="D27" s="172">
        <f t="shared" ref="D27" si="55">D12/$B$6</f>
        <v>6.6889632107023408E-4</v>
      </c>
      <c r="E27" s="215" t="s">
        <v>374</v>
      </c>
      <c r="F27" s="9"/>
      <c r="G27" s="210">
        <f t="shared" ref="G27:H27" si="56">G12/$B$6</f>
        <v>1.1148272017837236E-4</v>
      </c>
      <c r="H27" s="212">
        <f t="shared" si="56"/>
        <v>1.1148272017837236E-4</v>
      </c>
      <c r="I27" s="215" t="s">
        <v>374</v>
      </c>
      <c r="J27" s="9"/>
      <c r="K27" s="176">
        <f t="shared" ref="K27:L27" si="57">K12/$B$6</f>
        <v>5.5741360089186175E-4</v>
      </c>
      <c r="L27" s="172">
        <f t="shared" si="57"/>
        <v>5.5741360089186175E-4</v>
      </c>
      <c r="M27" s="215" t="s">
        <v>374</v>
      </c>
      <c r="N27" s="9"/>
      <c r="O27" s="176">
        <f t="shared" ref="O27" si="58">O12/$B$6</f>
        <v>2.4526198439241919E-3</v>
      </c>
      <c r="P27" s="172">
        <f t="shared" si="31"/>
        <v>2.4526198439241919E-3</v>
      </c>
      <c r="Q27" s="215" t="s">
        <v>374</v>
      </c>
      <c r="R27" s="9"/>
      <c r="S27" s="176">
        <f t="shared" si="32"/>
        <v>3.5674470457079154E-3</v>
      </c>
      <c r="T27" s="172">
        <f t="shared" si="32"/>
        <v>2.8985507246376812E-3</v>
      </c>
      <c r="U27" s="172">
        <f t="shared" ref="U27" si="59">U12/$B$6</f>
        <v>6.6889632107023408E-4</v>
      </c>
      <c r="V27" s="9"/>
      <c r="W27" s="176">
        <f t="shared" ref="W27:Y27" si="60">W12/$B$6</f>
        <v>9.8104793756967675E-3</v>
      </c>
      <c r="X27" s="172">
        <f t="shared" si="60"/>
        <v>6.131549609810479E-3</v>
      </c>
      <c r="Y27" s="172">
        <f t="shared" si="60"/>
        <v>3.6789297658862876E-3</v>
      </c>
      <c r="Z27" s="9"/>
      <c r="AA27" s="176">
        <f t="shared" ref="AA27:AC27" si="61">AA12/$B$6</f>
        <v>1.560758082497213E-3</v>
      </c>
      <c r="AB27" s="172">
        <f t="shared" si="61"/>
        <v>5.5741360089186175E-4</v>
      </c>
      <c r="AC27" s="172">
        <f t="shared" si="61"/>
        <v>1.0033444816053511E-3</v>
      </c>
      <c r="AD27" s="9"/>
      <c r="AE27" s="176">
        <f t="shared" ref="AE27:AG28" si="62">AE12/$B$6</f>
        <v>3.9018952062430325E-3</v>
      </c>
      <c r="AF27" s="172">
        <f t="shared" si="62"/>
        <v>1.6722408026755853E-3</v>
      </c>
      <c r="AG27" s="172">
        <f t="shared" si="62"/>
        <v>2.229654403567447E-3</v>
      </c>
      <c r="AH27" s="30"/>
      <c r="AI27" s="176">
        <f t="shared" ref="AI27:AK27" si="63">AI12/$B$6</f>
        <v>3.7904124860646598E-3</v>
      </c>
      <c r="AJ27" s="172">
        <f t="shared" si="63"/>
        <v>2.1181716833890748E-3</v>
      </c>
      <c r="AK27" s="172">
        <f t="shared" si="63"/>
        <v>1.6722408026755853E-3</v>
      </c>
    </row>
    <row r="28" spans="1:37" ht="16.5" customHeight="1" thickBot="1" x14ac:dyDescent="0.25">
      <c r="A28" s="59" t="s">
        <v>92</v>
      </c>
      <c r="B28" s="177">
        <f t="shared" si="28"/>
        <v>1.6722408026755855E-3</v>
      </c>
      <c r="C28" s="227">
        <f t="shared" si="19"/>
        <v>1.1148272017837236E-4</v>
      </c>
      <c r="D28" s="228">
        <f t="shared" ref="D28" si="64">D13/$B$6</f>
        <v>1.1148272017837236E-4</v>
      </c>
      <c r="E28" s="216" t="s">
        <v>374</v>
      </c>
      <c r="F28" s="52"/>
      <c r="G28" s="224" t="s">
        <v>374</v>
      </c>
      <c r="H28" s="225" t="s">
        <v>374</v>
      </c>
      <c r="I28" s="216" t="s">
        <v>374</v>
      </c>
      <c r="J28" s="52"/>
      <c r="K28" s="83" t="s">
        <v>374</v>
      </c>
      <c r="L28" s="80" t="s">
        <v>374</v>
      </c>
      <c r="M28" s="216" t="s">
        <v>374</v>
      </c>
      <c r="N28" s="52"/>
      <c r="O28" s="177">
        <f t="shared" ref="O28" si="65">O13/$B$6</f>
        <v>1.1148272017837236E-4</v>
      </c>
      <c r="P28" s="228">
        <f t="shared" si="31"/>
        <v>1.1148272017837236E-4</v>
      </c>
      <c r="Q28" s="216" t="s">
        <v>374</v>
      </c>
      <c r="R28" s="52"/>
      <c r="S28" s="227">
        <f t="shared" si="23"/>
        <v>1.1148272017837236E-4</v>
      </c>
      <c r="T28" s="228">
        <f t="shared" si="23"/>
        <v>1.1148272017837236E-4</v>
      </c>
      <c r="U28" s="228" t="s">
        <v>374</v>
      </c>
      <c r="V28" s="233"/>
      <c r="W28" s="227">
        <f t="shared" ref="W28:Y28" si="66">W13/$B$6</f>
        <v>3.3444816053511704E-4</v>
      </c>
      <c r="X28" s="228">
        <f t="shared" si="66"/>
        <v>2.2296544035674471E-4</v>
      </c>
      <c r="Y28" s="228">
        <f t="shared" si="66"/>
        <v>1.1148272017837236E-4</v>
      </c>
      <c r="Z28" s="233"/>
      <c r="AA28" s="227" t="s">
        <v>374</v>
      </c>
      <c r="AB28" s="228" t="s">
        <v>374</v>
      </c>
      <c r="AC28" s="228" t="s">
        <v>374</v>
      </c>
      <c r="AD28" s="233"/>
      <c r="AE28" s="227">
        <f t="shared" si="62"/>
        <v>3.3444816053511704E-4</v>
      </c>
      <c r="AF28" s="228">
        <f t="shared" si="62"/>
        <v>3.3444816053511704E-4</v>
      </c>
      <c r="AG28" s="228" t="s">
        <v>374</v>
      </c>
      <c r="AH28" s="83"/>
      <c r="AI28" s="177">
        <f t="shared" ref="AI28:AK28" si="67">AI13/$B$6</f>
        <v>6.6889632107023408E-4</v>
      </c>
      <c r="AJ28" s="228">
        <f t="shared" si="67"/>
        <v>2.2296544035674471E-4</v>
      </c>
      <c r="AK28" s="228">
        <f t="shared" si="67"/>
        <v>4.4593088071348942E-4</v>
      </c>
    </row>
  </sheetData>
  <mergeCells count="24">
    <mergeCell ref="AE4:AG4"/>
    <mergeCell ref="A3:A5"/>
    <mergeCell ref="B3:B5"/>
    <mergeCell ref="C3:AK3"/>
    <mergeCell ref="C4:E4"/>
    <mergeCell ref="G4:I4"/>
    <mergeCell ref="K4:M4"/>
    <mergeCell ref="O4:Q4"/>
    <mergeCell ref="S4:U4"/>
    <mergeCell ref="W4:Y4"/>
    <mergeCell ref="AA4:AC4"/>
    <mergeCell ref="AI4:AK4"/>
    <mergeCell ref="A18:A20"/>
    <mergeCell ref="B18:B20"/>
    <mergeCell ref="C18:AK18"/>
    <mergeCell ref="C19:E19"/>
    <mergeCell ref="G19:I19"/>
    <mergeCell ref="K19:M19"/>
    <mergeCell ref="O19:Q19"/>
    <mergeCell ref="S19:U19"/>
    <mergeCell ref="W19:Y19"/>
    <mergeCell ref="AA19:AC19"/>
    <mergeCell ref="AE19:AG19"/>
    <mergeCell ref="AI19:AK19"/>
  </mergeCells>
  <pageMargins left="0.7" right="0.7" top="0.75" bottom="0.75" header="0.3" footer="0.3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tabColor theme="5" tint="0.39997558519241921"/>
  </sheetPr>
  <dimension ref="A1:H33"/>
  <sheetViews>
    <sheetView showGridLines="0" workbookViewId="0"/>
  </sheetViews>
  <sheetFormatPr baseColWidth="10" defaultRowHeight="12.75" x14ac:dyDescent="0.2"/>
  <cols>
    <col min="1" max="1" width="36.42578125" style="1" customWidth="1"/>
    <col min="2" max="4" width="11.42578125" style="2" customWidth="1"/>
    <col min="5" max="5" width="0.42578125" style="2" customWidth="1"/>
    <col min="6" max="7" width="11.42578125" style="2" customWidth="1"/>
    <col min="8" max="8" width="11.42578125" style="1" customWidth="1"/>
    <col min="9" max="11" width="9.85546875" style="1" customWidth="1"/>
    <col min="12" max="12" width="0.42578125" style="1" customWidth="1"/>
    <col min="13" max="15" width="9.85546875" style="1" customWidth="1"/>
    <col min="16" max="16" width="0.42578125" style="1" customWidth="1"/>
    <col min="17" max="19" width="9.85546875" style="1" customWidth="1"/>
    <col min="20" max="20" width="0.42578125" style="1" customWidth="1"/>
    <col min="21" max="23" width="9.85546875" style="1" customWidth="1"/>
    <col min="24" max="24" width="0.42578125" style="1" customWidth="1"/>
    <col min="25" max="27" width="9.85546875" style="1" customWidth="1"/>
    <col min="28" max="16384" width="11.42578125" style="1"/>
  </cols>
  <sheetData>
    <row r="1" spans="1:8" ht="16.5" x14ac:dyDescent="0.2">
      <c r="A1" s="3" t="s">
        <v>322</v>
      </c>
      <c r="B1" s="3"/>
      <c r="C1" s="3"/>
      <c r="D1" s="3"/>
      <c r="E1" s="3"/>
      <c r="F1" s="3"/>
      <c r="G1" s="3"/>
      <c r="H1" s="17" t="s">
        <v>50</v>
      </c>
    </row>
    <row r="2" spans="1:8" ht="13.5" thickBot="1" x14ac:dyDescent="0.25">
      <c r="A2" s="6">
        <v>2014</v>
      </c>
      <c r="B2" s="8"/>
      <c r="C2" s="8"/>
      <c r="D2" s="8"/>
      <c r="E2" s="8"/>
      <c r="F2" s="8"/>
      <c r="G2" s="8"/>
    </row>
    <row r="3" spans="1:8" ht="17.25" customHeight="1" x14ac:dyDescent="0.2">
      <c r="A3" s="350" t="s">
        <v>295</v>
      </c>
      <c r="B3" s="358" t="s">
        <v>292</v>
      </c>
      <c r="C3" s="358"/>
      <c r="D3" s="358"/>
      <c r="E3" s="358"/>
      <c r="F3" s="358"/>
      <c r="G3" s="358"/>
      <c r="H3" s="358"/>
    </row>
    <row r="4" spans="1:8" ht="17.25" customHeight="1" x14ac:dyDescent="0.2">
      <c r="A4" s="355"/>
      <c r="B4" s="357" t="s">
        <v>10</v>
      </c>
      <c r="C4" s="357"/>
      <c r="D4" s="357"/>
      <c r="E4" s="13"/>
      <c r="F4" s="357" t="s">
        <v>294</v>
      </c>
      <c r="G4" s="357"/>
      <c r="H4" s="357"/>
    </row>
    <row r="5" spans="1:8" ht="19.5" customHeight="1" thickBot="1" x14ac:dyDescent="0.25">
      <c r="A5" s="351"/>
      <c r="B5" s="75" t="s">
        <v>1</v>
      </c>
      <c r="C5" s="75" t="s">
        <v>8</v>
      </c>
      <c r="D5" s="75" t="s">
        <v>9</v>
      </c>
      <c r="F5" s="75" t="s">
        <v>1</v>
      </c>
      <c r="G5" s="75" t="s">
        <v>8</v>
      </c>
      <c r="H5" s="75" t="s">
        <v>9</v>
      </c>
    </row>
    <row r="6" spans="1:8" ht="19.5" customHeight="1" x14ac:dyDescent="0.2">
      <c r="A6" s="55" t="s">
        <v>1</v>
      </c>
      <c r="B6" s="76">
        <f>SUM(B7:B8)</f>
        <v>8970</v>
      </c>
      <c r="C6" s="76">
        <f>SUM(C7:C8)</f>
        <v>6826</v>
      </c>
      <c r="D6" s="76">
        <f t="shared" ref="D6" si="0">SUM(D7:D8)</f>
        <v>2144</v>
      </c>
      <c r="E6" s="76"/>
      <c r="F6" s="76">
        <f>SUM(F7:F8)</f>
        <v>8970</v>
      </c>
      <c r="G6" s="76">
        <f t="shared" ref="G6" si="1">SUM(G7:G8)</f>
        <v>6826</v>
      </c>
      <c r="H6" s="76">
        <f t="shared" ref="H6" si="2">SUM(H7:H8)</f>
        <v>2144</v>
      </c>
    </row>
    <row r="7" spans="1:8" ht="19.5" customHeight="1" x14ac:dyDescent="0.2">
      <c r="A7" s="91" t="s">
        <v>342</v>
      </c>
      <c r="B7" s="82">
        <f>SUM(C7:D7)</f>
        <v>3085</v>
      </c>
      <c r="C7" s="82">
        <v>2309</v>
      </c>
      <c r="D7" s="82">
        <v>776</v>
      </c>
      <c r="E7" s="82"/>
      <c r="F7" s="82">
        <f>SUM(G7:H7)</f>
        <v>6634</v>
      </c>
      <c r="G7" s="82">
        <v>5124</v>
      </c>
      <c r="H7" s="82">
        <v>1510</v>
      </c>
    </row>
    <row r="8" spans="1:8" ht="19.5" customHeight="1" x14ac:dyDescent="0.2">
      <c r="A8" s="91" t="s">
        <v>341</v>
      </c>
      <c r="B8" s="82">
        <f>SUM(C8:D8)</f>
        <v>5885</v>
      </c>
      <c r="C8" s="82">
        <v>4517</v>
      </c>
      <c r="D8" s="82">
        <v>1368</v>
      </c>
      <c r="E8" s="82"/>
      <c r="F8" s="82">
        <f>SUM(G8:H8)</f>
        <v>2336</v>
      </c>
      <c r="G8" s="82">
        <v>1702</v>
      </c>
      <c r="H8" s="82">
        <v>634</v>
      </c>
    </row>
    <row r="9" spans="1:8" ht="15" customHeight="1" x14ac:dyDescent="0.2">
      <c r="A9" s="32" t="s">
        <v>11</v>
      </c>
      <c r="B9" s="82">
        <f>SUM(C9:D9)</f>
        <v>3718</v>
      </c>
      <c r="C9" s="78">
        <v>3562</v>
      </c>
      <c r="D9" s="78">
        <v>156</v>
      </c>
      <c r="E9" s="30"/>
      <c r="F9" s="82">
        <f t="shared" ref="F9:F15" si="3">SUM(G9:H9)</f>
        <v>1220</v>
      </c>
      <c r="G9" s="78">
        <v>1160</v>
      </c>
      <c r="H9" s="78">
        <v>60</v>
      </c>
    </row>
    <row r="10" spans="1:8" ht="15" customHeight="1" x14ac:dyDescent="0.2">
      <c r="A10" s="32" t="s">
        <v>12</v>
      </c>
      <c r="B10" s="82">
        <f t="shared" ref="B10:B15" si="4">SUM(C10:D10)</f>
        <v>1494</v>
      </c>
      <c r="C10" s="78">
        <v>762</v>
      </c>
      <c r="D10" s="78">
        <v>732</v>
      </c>
      <c r="E10" s="30"/>
      <c r="F10" s="82">
        <f t="shared" si="3"/>
        <v>786</v>
      </c>
      <c r="G10" s="78">
        <v>416</v>
      </c>
      <c r="H10" s="78">
        <v>370</v>
      </c>
    </row>
    <row r="11" spans="1:8" ht="15" customHeight="1" x14ac:dyDescent="0.2">
      <c r="A11" s="32" t="s">
        <v>13</v>
      </c>
      <c r="B11" s="82">
        <f t="shared" si="4"/>
        <v>416</v>
      </c>
      <c r="C11" s="78">
        <v>174</v>
      </c>
      <c r="D11" s="78">
        <v>242</v>
      </c>
      <c r="E11" s="30"/>
      <c r="F11" s="86"/>
      <c r="G11" s="85" t="s">
        <v>34</v>
      </c>
      <c r="H11" s="86"/>
    </row>
    <row r="12" spans="1:8" ht="15" customHeight="1" x14ac:dyDescent="0.2">
      <c r="A12" s="32" t="s">
        <v>17</v>
      </c>
      <c r="B12" s="86"/>
      <c r="C12" s="85" t="s">
        <v>34</v>
      </c>
      <c r="D12" s="86"/>
      <c r="E12" s="30"/>
      <c r="F12" s="82">
        <f t="shared" si="3"/>
        <v>9</v>
      </c>
      <c r="G12" s="78">
        <v>5</v>
      </c>
      <c r="H12" s="78">
        <v>4</v>
      </c>
    </row>
    <row r="13" spans="1:8" ht="15" customHeight="1" x14ac:dyDescent="0.2">
      <c r="A13" s="32" t="s">
        <v>14</v>
      </c>
      <c r="B13" s="82">
        <f>SUM(C13:D13)</f>
        <v>25</v>
      </c>
      <c r="C13" s="78">
        <v>9</v>
      </c>
      <c r="D13" s="78">
        <v>16</v>
      </c>
      <c r="E13" s="30"/>
      <c r="F13" s="86"/>
      <c r="G13" s="85" t="s">
        <v>34</v>
      </c>
      <c r="H13" s="86"/>
    </row>
    <row r="14" spans="1:8" ht="15" customHeight="1" x14ac:dyDescent="0.2">
      <c r="A14" s="32" t="s">
        <v>15</v>
      </c>
      <c r="B14" s="82">
        <f t="shared" si="4"/>
        <v>478</v>
      </c>
      <c r="C14" s="78">
        <v>162</v>
      </c>
      <c r="D14" s="78">
        <v>316</v>
      </c>
      <c r="E14" s="30"/>
      <c r="F14" s="82">
        <f t="shared" si="3"/>
        <v>281</v>
      </c>
      <c r="G14" s="78">
        <v>109</v>
      </c>
      <c r="H14" s="78">
        <v>172</v>
      </c>
    </row>
    <row r="15" spans="1:8" ht="15" customHeight="1" thickBot="1" x14ac:dyDescent="0.25">
      <c r="A15" s="59" t="s">
        <v>16</v>
      </c>
      <c r="B15" s="83">
        <f t="shared" si="4"/>
        <v>177</v>
      </c>
      <c r="C15" s="80">
        <v>68</v>
      </c>
      <c r="D15" s="80">
        <v>109</v>
      </c>
      <c r="E15" s="52"/>
      <c r="F15" s="83">
        <f t="shared" si="3"/>
        <v>120</v>
      </c>
      <c r="G15" s="80">
        <v>63</v>
      </c>
      <c r="H15" s="80">
        <v>57</v>
      </c>
    </row>
    <row r="16" spans="1:8" x14ac:dyDescent="0.2">
      <c r="A16" s="21" t="s">
        <v>375</v>
      </c>
    </row>
    <row r="20" spans="1:8" ht="13.5" thickBot="1" x14ac:dyDescent="0.25"/>
    <row r="21" spans="1:8" ht="22.5" customHeight="1" x14ac:dyDescent="0.2">
      <c r="A21" s="350" t="s">
        <v>295</v>
      </c>
      <c r="B21" s="358" t="s">
        <v>292</v>
      </c>
      <c r="C21" s="358"/>
      <c r="D21" s="358"/>
      <c r="E21" s="358"/>
      <c r="F21" s="358"/>
      <c r="G21" s="358"/>
      <c r="H21" s="358"/>
    </row>
    <row r="22" spans="1:8" ht="22.5" customHeight="1" x14ac:dyDescent="0.2">
      <c r="A22" s="355"/>
      <c r="B22" s="357" t="s">
        <v>10</v>
      </c>
      <c r="C22" s="357"/>
      <c r="D22" s="357"/>
      <c r="E22" s="13"/>
      <c r="F22" s="357" t="s">
        <v>294</v>
      </c>
      <c r="G22" s="357"/>
      <c r="H22" s="357"/>
    </row>
    <row r="23" spans="1:8" ht="22.5" customHeight="1" thickBot="1" x14ac:dyDescent="0.25">
      <c r="A23" s="351"/>
      <c r="B23" s="157" t="s">
        <v>1</v>
      </c>
      <c r="C23" s="157" t="s">
        <v>8</v>
      </c>
      <c r="D23" s="157" t="s">
        <v>9</v>
      </c>
      <c r="E23" s="52"/>
      <c r="F23" s="157" t="s">
        <v>1</v>
      </c>
      <c r="G23" s="157" t="s">
        <v>8</v>
      </c>
      <c r="H23" s="157" t="s">
        <v>9</v>
      </c>
    </row>
    <row r="24" spans="1:8" ht="17.25" customHeight="1" x14ac:dyDescent="0.2">
      <c r="A24" s="91" t="s">
        <v>342</v>
      </c>
      <c r="B24" s="176">
        <f t="shared" ref="B24:D25" si="5">B7/$B$6</f>
        <v>0.34392419175027872</v>
      </c>
      <c r="C24" s="176">
        <f t="shared" si="5"/>
        <v>0.25741360089186177</v>
      </c>
      <c r="D24" s="176">
        <f t="shared" si="5"/>
        <v>8.6510590858416947E-2</v>
      </c>
      <c r="E24" s="82"/>
      <c r="F24" s="209">
        <f>F7/$F$6</f>
        <v>0.73957636566332219</v>
      </c>
      <c r="G24" s="176">
        <f t="shared" ref="G24:H24" si="6">G7/$F$6</f>
        <v>0.57123745819397997</v>
      </c>
      <c r="H24" s="176">
        <f t="shared" si="6"/>
        <v>0.16833890746934224</v>
      </c>
    </row>
    <row r="25" spans="1:8" ht="17.25" customHeight="1" x14ac:dyDescent="0.2">
      <c r="A25" s="91" t="s">
        <v>341</v>
      </c>
      <c r="B25" s="209">
        <f t="shared" si="5"/>
        <v>0.65607580824972134</v>
      </c>
      <c r="C25" s="176">
        <f t="shared" si="5"/>
        <v>0.50356744704570788</v>
      </c>
      <c r="D25" s="176">
        <f t="shared" si="5"/>
        <v>0.15250836120401337</v>
      </c>
      <c r="E25" s="82"/>
      <c r="F25" s="237">
        <f t="shared" ref="F25:H25" si="7">F8/$F$6</f>
        <v>0.26042363433667781</v>
      </c>
      <c r="G25" s="176">
        <f t="shared" si="7"/>
        <v>0.18974358974358974</v>
      </c>
      <c r="H25" s="176">
        <f t="shared" si="7"/>
        <v>7.0680044593088076E-2</v>
      </c>
    </row>
    <row r="26" spans="1:8" ht="17.25" customHeight="1" x14ac:dyDescent="0.2">
      <c r="A26" s="32" t="s">
        <v>11</v>
      </c>
      <c r="B26" s="209">
        <f>SUM(C26:D26)</f>
        <v>0.41449275362318844</v>
      </c>
      <c r="C26" s="172">
        <f>C9/$B$6</f>
        <v>0.39710144927536234</v>
      </c>
      <c r="D26" s="172">
        <f>D9/$B$6</f>
        <v>1.7391304347826087E-2</v>
      </c>
      <c r="E26" s="30"/>
      <c r="F26" s="209">
        <f t="shared" ref="F26:H29" si="8">F9/$F$6</f>
        <v>0.13600891861761427</v>
      </c>
      <c r="G26" s="172">
        <f t="shared" si="8"/>
        <v>0.12931995540691194</v>
      </c>
      <c r="H26" s="172">
        <f t="shared" si="8"/>
        <v>6.688963210702341E-3</v>
      </c>
    </row>
    <row r="27" spans="1:8" ht="17.25" customHeight="1" x14ac:dyDescent="0.2">
      <c r="A27" s="32" t="s">
        <v>12</v>
      </c>
      <c r="B27" s="209">
        <f t="shared" ref="B27:B28" si="9">SUM(C27:D27)</f>
        <v>0.1665551839464883</v>
      </c>
      <c r="C27" s="172">
        <f t="shared" ref="C27:D27" si="10">C10/$B$6</f>
        <v>8.4949832775919734E-2</v>
      </c>
      <c r="D27" s="172">
        <f t="shared" si="10"/>
        <v>8.1605351170568566E-2</v>
      </c>
      <c r="E27" s="30"/>
      <c r="F27" s="176">
        <f>F10/$F$6</f>
        <v>8.7625418060200674E-2</v>
      </c>
      <c r="G27" s="172">
        <f t="shared" si="8"/>
        <v>4.6376811594202899E-2</v>
      </c>
      <c r="H27" s="172">
        <f t="shared" si="8"/>
        <v>4.1248606465997768E-2</v>
      </c>
    </row>
    <row r="28" spans="1:8" ht="17.25" customHeight="1" x14ac:dyDescent="0.2">
      <c r="A28" s="32" t="s">
        <v>13</v>
      </c>
      <c r="B28" s="176">
        <f t="shared" si="9"/>
        <v>4.6376811594202899E-2</v>
      </c>
      <c r="C28" s="172">
        <f t="shared" ref="C28:D32" si="11">C11/$B$6</f>
        <v>1.9397993311036789E-2</v>
      </c>
      <c r="D28" s="172">
        <f t="shared" si="11"/>
        <v>2.697881828316611E-2</v>
      </c>
      <c r="E28" s="30"/>
      <c r="F28" s="86"/>
      <c r="G28" s="85" t="s">
        <v>34</v>
      </c>
      <c r="H28" s="86"/>
    </row>
    <row r="29" spans="1:8" ht="17.25" customHeight="1" x14ac:dyDescent="0.2">
      <c r="A29" s="32" t="s">
        <v>17</v>
      </c>
      <c r="B29" s="86"/>
      <c r="C29" s="85" t="s">
        <v>34</v>
      </c>
      <c r="D29" s="86"/>
      <c r="E29" s="30"/>
      <c r="F29" s="176">
        <f>F12/$F$6</f>
        <v>1.0033444816053511E-3</v>
      </c>
      <c r="G29" s="172">
        <f t="shared" si="8"/>
        <v>5.5741360089186175E-4</v>
      </c>
      <c r="H29" s="172">
        <f t="shared" si="8"/>
        <v>4.4593088071348942E-4</v>
      </c>
    </row>
    <row r="30" spans="1:8" ht="17.25" customHeight="1" x14ac:dyDescent="0.2">
      <c r="A30" s="32" t="s">
        <v>14</v>
      </c>
      <c r="B30" s="176">
        <f t="shared" ref="B30" si="12">SUM(C30:D30)</f>
        <v>2.787068004459309E-3</v>
      </c>
      <c r="C30" s="172">
        <f t="shared" si="11"/>
        <v>1.0033444816053511E-3</v>
      </c>
      <c r="D30" s="172">
        <f t="shared" si="11"/>
        <v>1.7837235228539577E-3</v>
      </c>
      <c r="E30" s="30"/>
      <c r="F30" s="86"/>
      <c r="G30" s="85" t="s">
        <v>34</v>
      </c>
      <c r="H30" s="86"/>
    </row>
    <row r="31" spans="1:8" ht="17.25" customHeight="1" x14ac:dyDescent="0.2">
      <c r="A31" s="32" t="s">
        <v>15</v>
      </c>
      <c r="B31" s="176">
        <f t="shared" ref="B31" si="13">SUM(C31:D31)</f>
        <v>5.3288740245261992E-2</v>
      </c>
      <c r="C31" s="172">
        <f t="shared" si="11"/>
        <v>1.8060200668896322E-2</v>
      </c>
      <c r="D31" s="172">
        <f t="shared" si="11"/>
        <v>3.5228539576365667E-2</v>
      </c>
      <c r="E31" s="30"/>
      <c r="F31" s="176">
        <f>F14/$F$6</f>
        <v>3.1326644370122628E-2</v>
      </c>
      <c r="G31" s="172">
        <f t="shared" ref="G31:H32" si="14">G14/$F$6</f>
        <v>1.2151616499442587E-2</v>
      </c>
      <c r="H31" s="172">
        <f t="shared" si="14"/>
        <v>1.9175027870680046E-2</v>
      </c>
    </row>
    <row r="32" spans="1:8" ht="17.25" customHeight="1" thickBot="1" x14ac:dyDescent="0.25">
      <c r="A32" s="59" t="s">
        <v>16</v>
      </c>
      <c r="B32" s="177">
        <f t="shared" ref="B32" si="15">SUM(C32:D32)</f>
        <v>1.9732441471571906E-2</v>
      </c>
      <c r="C32" s="174">
        <f t="shared" si="11"/>
        <v>7.5808249721293196E-3</v>
      </c>
      <c r="D32" s="174">
        <f t="shared" si="11"/>
        <v>1.2151616499442587E-2</v>
      </c>
      <c r="E32" s="52"/>
      <c r="F32" s="177">
        <f>F15/$F$6</f>
        <v>1.3377926421404682E-2</v>
      </c>
      <c r="G32" s="174">
        <f t="shared" si="14"/>
        <v>7.0234113712374585E-3</v>
      </c>
      <c r="H32" s="174">
        <f t="shared" si="14"/>
        <v>6.3545150501672244E-3</v>
      </c>
    </row>
    <row r="33" spans="1:1" x14ac:dyDescent="0.2">
      <c r="A33" s="21" t="s">
        <v>375</v>
      </c>
    </row>
  </sheetData>
  <mergeCells count="8">
    <mergeCell ref="A3:A5"/>
    <mergeCell ref="B4:D4"/>
    <mergeCell ref="F4:H4"/>
    <mergeCell ref="B3:H3"/>
    <mergeCell ref="A21:A23"/>
    <mergeCell ref="B21:H21"/>
    <mergeCell ref="B22:D22"/>
    <mergeCell ref="F22:H22"/>
  </mergeCells>
  <pageMargins left="0.7" right="0.7" top="0.75" bottom="0.75" header="0.3" footer="0.3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theme="5" tint="0.39997558519241921"/>
  </sheetPr>
  <dimension ref="A1:N32"/>
  <sheetViews>
    <sheetView showGridLines="0" zoomScaleNormal="100" workbookViewId="0"/>
  </sheetViews>
  <sheetFormatPr baseColWidth="10" defaultRowHeight="12.75" x14ac:dyDescent="0.2"/>
  <cols>
    <col min="1" max="1" width="33.140625" style="1" customWidth="1"/>
    <col min="2" max="3" width="11.42578125" style="2" customWidth="1"/>
    <col min="4" max="5" width="14.28515625" style="2" customWidth="1"/>
    <col min="6" max="6" width="0.42578125" style="2" customWidth="1"/>
    <col min="7" max="7" width="11.42578125" style="2" customWidth="1"/>
    <col min="8" max="9" width="14.28515625" style="2" customWidth="1"/>
    <col min="10" max="10" width="0.42578125" style="2" customWidth="1"/>
    <col min="11" max="11" width="11.42578125" style="2" customWidth="1"/>
    <col min="12" max="12" width="14.28515625" style="2" customWidth="1"/>
    <col min="13" max="13" width="14.28515625" style="1" customWidth="1"/>
    <col min="14" max="16384" width="11.42578125" style="1"/>
  </cols>
  <sheetData>
    <row r="1" spans="1:14" ht="16.5" customHeight="1" x14ac:dyDescent="0.2">
      <c r="A1" s="3" t="s">
        <v>323</v>
      </c>
      <c r="B1" s="27"/>
      <c r="C1" s="27"/>
      <c r="D1" s="27"/>
      <c r="E1" s="27"/>
      <c r="F1" s="27"/>
      <c r="G1" s="27"/>
      <c r="H1" s="27"/>
      <c r="I1" s="16"/>
      <c r="J1" s="16"/>
      <c r="K1" s="22"/>
      <c r="L1" s="16"/>
      <c r="M1" s="17" t="s">
        <v>59</v>
      </c>
    </row>
    <row r="2" spans="1:14" ht="13.5" thickBot="1" x14ac:dyDescent="0.25">
      <c r="A2" s="6">
        <v>2014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4" ht="29.25" customHeight="1" x14ac:dyDescent="0.2">
      <c r="A3" s="350" t="s">
        <v>45</v>
      </c>
      <c r="B3" s="352" t="s">
        <v>1</v>
      </c>
      <c r="C3" s="354" t="s">
        <v>46</v>
      </c>
      <c r="D3" s="354"/>
      <c r="E3" s="354"/>
      <c r="F3" s="354"/>
      <c r="G3" s="354"/>
      <c r="H3" s="354"/>
      <c r="I3" s="354"/>
      <c r="J3" s="354"/>
      <c r="K3" s="354"/>
      <c r="L3" s="354"/>
      <c r="M3" s="354"/>
    </row>
    <row r="4" spans="1:14" ht="18.75" customHeight="1" x14ac:dyDescent="0.2">
      <c r="A4" s="355"/>
      <c r="B4" s="356"/>
      <c r="C4" s="357" t="s">
        <v>47</v>
      </c>
      <c r="D4" s="357"/>
      <c r="E4" s="357"/>
      <c r="F4" s="43"/>
      <c r="G4" s="357" t="s">
        <v>48</v>
      </c>
      <c r="H4" s="357"/>
      <c r="I4" s="357"/>
      <c r="J4" s="42" t="s">
        <v>49</v>
      </c>
      <c r="K4" s="357" t="s">
        <v>49</v>
      </c>
      <c r="L4" s="357"/>
      <c r="M4" s="357"/>
    </row>
    <row r="5" spans="1:14" ht="18.75" customHeight="1" thickBot="1" x14ac:dyDescent="0.25">
      <c r="A5" s="351"/>
      <c r="B5" s="353"/>
      <c r="C5" s="38" t="s">
        <v>1</v>
      </c>
      <c r="D5" s="47" t="s">
        <v>8</v>
      </c>
      <c r="E5" s="47" t="s">
        <v>9</v>
      </c>
      <c r="F5" s="54"/>
      <c r="G5" s="38" t="s">
        <v>1</v>
      </c>
      <c r="H5" s="47" t="s">
        <v>8</v>
      </c>
      <c r="I5" s="47" t="s">
        <v>9</v>
      </c>
      <c r="J5" s="54"/>
      <c r="K5" s="38" t="s">
        <v>1</v>
      </c>
      <c r="L5" s="47" t="s">
        <v>8</v>
      </c>
      <c r="M5" s="47" t="s">
        <v>9</v>
      </c>
    </row>
    <row r="6" spans="1:14" ht="18" customHeight="1" x14ac:dyDescent="0.2">
      <c r="A6" s="55" t="s">
        <v>1</v>
      </c>
      <c r="B6" s="76">
        <f>SUM(C6,G6,K6)</f>
        <v>9342</v>
      </c>
      <c r="C6" s="76">
        <f>SUM(D6:E6)</f>
        <v>4139</v>
      </c>
      <c r="D6" s="76">
        <f>SUM(D7:D15)</f>
        <v>3253</v>
      </c>
      <c r="E6" s="76">
        <f>SUM(E7:E15)</f>
        <v>886</v>
      </c>
      <c r="F6" s="62"/>
      <c r="G6" s="76">
        <f>SUM(H6:I6)</f>
        <v>4831</v>
      </c>
      <c r="H6" s="76">
        <f>SUM(H7:H15)</f>
        <v>3573</v>
      </c>
      <c r="I6" s="76">
        <f>SUM(I7:I15)</f>
        <v>1258</v>
      </c>
      <c r="J6" s="62"/>
      <c r="K6" s="76">
        <f>SUM(L6:M6)</f>
        <v>372</v>
      </c>
      <c r="L6" s="76">
        <f>SUM(L7:L15)</f>
        <v>261</v>
      </c>
      <c r="M6" s="76">
        <f>SUM(M7:M15)</f>
        <v>111</v>
      </c>
      <c r="N6" s="109"/>
    </row>
    <row r="7" spans="1:14" ht="17.25" customHeight="1" x14ac:dyDescent="0.2">
      <c r="A7" s="23" t="s">
        <v>43</v>
      </c>
      <c r="B7" s="82">
        <f t="shared" ref="B7:B15" si="0">SUM(C7,G7,K7)</f>
        <v>102</v>
      </c>
      <c r="C7" s="82">
        <f>SUM(D7:E7)</f>
        <v>56</v>
      </c>
      <c r="D7" s="78">
        <v>48</v>
      </c>
      <c r="E7" s="78">
        <v>8</v>
      </c>
      <c r="F7" s="18"/>
      <c r="G7" s="82">
        <f t="shared" ref="G7:G15" si="1">SUM(H7:I7)</f>
        <v>41</v>
      </c>
      <c r="H7" s="78">
        <v>33</v>
      </c>
      <c r="I7" s="78">
        <v>8</v>
      </c>
      <c r="J7" s="18"/>
      <c r="K7" s="82">
        <f t="shared" ref="K7:K15" si="2">SUM(L7:M7)</f>
        <v>5</v>
      </c>
      <c r="L7" s="78">
        <v>4</v>
      </c>
      <c r="M7" s="78">
        <v>1</v>
      </c>
      <c r="N7" s="109"/>
    </row>
    <row r="8" spans="1:14" ht="17.25" customHeight="1" x14ac:dyDescent="0.2">
      <c r="A8" s="23" t="s">
        <v>42</v>
      </c>
      <c r="B8" s="82">
        <f t="shared" si="0"/>
        <v>11</v>
      </c>
      <c r="C8" s="82">
        <f t="shared" ref="C8:C15" si="3">SUM(D8:E8)</f>
        <v>5</v>
      </c>
      <c r="D8" s="78">
        <v>5</v>
      </c>
      <c r="E8" s="215" t="s">
        <v>374</v>
      </c>
      <c r="F8" s="18"/>
      <c r="G8" s="82">
        <f t="shared" si="1"/>
        <v>6</v>
      </c>
      <c r="H8" s="78">
        <v>6</v>
      </c>
      <c r="I8" s="215" t="s">
        <v>374</v>
      </c>
      <c r="J8" s="18"/>
      <c r="K8" s="214" t="s">
        <v>374</v>
      </c>
      <c r="L8" s="215" t="s">
        <v>374</v>
      </c>
      <c r="M8" s="215" t="s">
        <v>374</v>
      </c>
      <c r="N8" s="109"/>
    </row>
    <row r="9" spans="1:14" ht="17.25" customHeight="1" x14ac:dyDescent="0.2">
      <c r="A9" s="23" t="s">
        <v>41</v>
      </c>
      <c r="B9" s="82">
        <f t="shared" si="0"/>
        <v>30</v>
      </c>
      <c r="C9" s="82">
        <f t="shared" si="3"/>
        <v>16</v>
      </c>
      <c r="D9" s="78">
        <v>15</v>
      </c>
      <c r="E9" s="78">
        <v>1</v>
      </c>
      <c r="F9" s="18"/>
      <c r="G9" s="82">
        <f t="shared" si="1"/>
        <v>11</v>
      </c>
      <c r="H9" s="78">
        <v>5</v>
      </c>
      <c r="I9" s="78">
        <v>6</v>
      </c>
      <c r="J9" s="78"/>
      <c r="K9" s="82">
        <f t="shared" si="2"/>
        <v>3</v>
      </c>
      <c r="L9" s="78">
        <v>3</v>
      </c>
      <c r="M9" s="215" t="s">
        <v>374</v>
      </c>
      <c r="N9" s="109"/>
    </row>
    <row r="10" spans="1:14" ht="17.25" customHeight="1" x14ac:dyDescent="0.2">
      <c r="A10" s="23" t="s">
        <v>40</v>
      </c>
      <c r="B10" s="82">
        <f t="shared" si="0"/>
        <v>58</v>
      </c>
      <c r="C10" s="82">
        <f t="shared" si="3"/>
        <v>45</v>
      </c>
      <c r="D10" s="78">
        <v>38</v>
      </c>
      <c r="E10" s="78">
        <v>7</v>
      </c>
      <c r="F10" s="18"/>
      <c r="G10" s="82">
        <f t="shared" si="1"/>
        <v>11</v>
      </c>
      <c r="H10" s="78">
        <v>9</v>
      </c>
      <c r="I10" s="78">
        <v>2</v>
      </c>
      <c r="J10" s="78"/>
      <c r="K10" s="82">
        <f t="shared" si="2"/>
        <v>2</v>
      </c>
      <c r="L10" s="78">
        <v>1</v>
      </c>
      <c r="M10" s="78">
        <v>1</v>
      </c>
      <c r="N10" s="109"/>
    </row>
    <row r="11" spans="1:14" ht="17.25" customHeight="1" x14ac:dyDescent="0.2">
      <c r="A11" s="23" t="s">
        <v>39</v>
      </c>
      <c r="B11" s="82">
        <f t="shared" si="0"/>
        <v>141</v>
      </c>
      <c r="C11" s="82">
        <f t="shared" si="3"/>
        <v>122</v>
      </c>
      <c r="D11" s="78">
        <v>103</v>
      </c>
      <c r="E11" s="78">
        <v>19</v>
      </c>
      <c r="F11" s="18"/>
      <c r="G11" s="82">
        <f t="shared" si="1"/>
        <v>12</v>
      </c>
      <c r="H11" s="78">
        <v>9</v>
      </c>
      <c r="I11" s="78">
        <v>3</v>
      </c>
      <c r="J11" s="78"/>
      <c r="K11" s="82">
        <f t="shared" si="2"/>
        <v>7</v>
      </c>
      <c r="L11" s="78">
        <v>6</v>
      </c>
      <c r="M11" s="78">
        <v>1</v>
      </c>
      <c r="N11" s="109"/>
    </row>
    <row r="12" spans="1:14" ht="17.25" customHeight="1" x14ac:dyDescent="0.2">
      <c r="A12" s="23" t="s">
        <v>38</v>
      </c>
      <c r="B12" s="82">
        <f t="shared" si="0"/>
        <v>917</v>
      </c>
      <c r="C12" s="82">
        <f t="shared" si="3"/>
        <v>744</v>
      </c>
      <c r="D12" s="78">
        <v>536</v>
      </c>
      <c r="E12" s="78">
        <v>208</v>
      </c>
      <c r="F12" s="18"/>
      <c r="G12" s="82">
        <f t="shared" si="1"/>
        <v>140</v>
      </c>
      <c r="H12" s="78">
        <v>89</v>
      </c>
      <c r="I12" s="78">
        <v>51</v>
      </c>
      <c r="J12" s="78"/>
      <c r="K12" s="82">
        <f t="shared" si="2"/>
        <v>33</v>
      </c>
      <c r="L12" s="78">
        <v>24</v>
      </c>
      <c r="M12" s="78">
        <v>9</v>
      </c>
      <c r="N12" s="109"/>
    </row>
    <row r="13" spans="1:14" ht="17.25" customHeight="1" x14ac:dyDescent="0.2">
      <c r="A13" s="23" t="s">
        <v>37</v>
      </c>
      <c r="B13" s="82">
        <f t="shared" si="0"/>
        <v>410</v>
      </c>
      <c r="C13" s="82">
        <f t="shared" si="3"/>
        <v>187</v>
      </c>
      <c r="D13" s="78">
        <v>141</v>
      </c>
      <c r="E13" s="78">
        <v>46</v>
      </c>
      <c r="F13" s="18"/>
      <c r="G13" s="82">
        <f t="shared" si="1"/>
        <v>197</v>
      </c>
      <c r="H13" s="78">
        <v>124</v>
      </c>
      <c r="I13" s="78">
        <v>73</v>
      </c>
      <c r="J13" s="78"/>
      <c r="K13" s="82">
        <f t="shared" si="2"/>
        <v>26</v>
      </c>
      <c r="L13" s="78">
        <v>19</v>
      </c>
      <c r="M13" s="78">
        <v>7</v>
      </c>
      <c r="N13" s="109"/>
    </row>
    <row r="14" spans="1:14" ht="17.25" customHeight="1" x14ac:dyDescent="0.2">
      <c r="A14" s="23" t="s">
        <v>36</v>
      </c>
      <c r="B14" s="82">
        <f t="shared" si="0"/>
        <v>4334</v>
      </c>
      <c r="C14" s="82">
        <f t="shared" si="3"/>
        <v>1711</v>
      </c>
      <c r="D14" s="78">
        <v>1390</v>
      </c>
      <c r="E14" s="78">
        <v>321</v>
      </c>
      <c r="F14" s="18"/>
      <c r="G14" s="82">
        <f t="shared" si="1"/>
        <v>2463</v>
      </c>
      <c r="H14" s="78">
        <v>1872</v>
      </c>
      <c r="I14" s="78">
        <v>591</v>
      </c>
      <c r="J14" s="78"/>
      <c r="K14" s="82">
        <f t="shared" si="2"/>
        <v>160</v>
      </c>
      <c r="L14" s="78">
        <v>110</v>
      </c>
      <c r="M14" s="78">
        <v>50</v>
      </c>
      <c r="N14" s="109"/>
    </row>
    <row r="15" spans="1:14" ht="17.25" customHeight="1" thickBot="1" x14ac:dyDescent="0.25">
      <c r="A15" s="51" t="s">
        <v>16</v>
      </c>
      <c r="B15" s="83">
        <f t="shared" si="0"/>
        <v>3339</v>
      </c>
      <c r="C15" s="83">
        <f t="shared" si="3"/>
        <v>1253</v>
      </c>
      <c r="D15" s="80">
        <v>977</v>
      </c>
      <c r="E15" s="80">
        <v>276</v>
      </c>
      <c r="F15" s="15"/>
      <c r="G15" s="83">
        <f t="shared" si="1"/>
        <v>1950</v>
      </c>
      <c r="H15" s="80">
        <v>1426</v>
      </c>
      <c r="I15" s="80">
        <v>524</v>
      </c>
      <c r="J15" s="15"/>
      <c r="K15" s="83">
        <f t="shared" si="2"/>
        <v>136</v>
      </c>
      <c r="L15" s="80">
        <v>94</v>
      </c>
      <c r="M15" s="80">
        <v>42</v>
      </c>
      <c r="N15" s="109"/>
    </row>
    <row r="16" spans="1:14" x14ac:dyDescent="0.2">
      <c r="A16" s="2"/>
      <c r="F16" s="18"/>
      <c r="G16" s="18"/>
      <c r="J16" s="18"/>
      <c r="K16" s="18"/>
      <c r="L16" s="78"/>
      <c r="M16" s="78"/>
    </row>
    <row r="17" spans="1:13" x14ac:dyDescent="0.2">
      <c r="A17" s="2"/>
      <c r="F17" s="18"/>
      <c r="G17" s="18"/>
      <c r="J17" s="18"/>
      <c r="K17" s="18"/>
    </row>
    <row r="19" spans="1:13" ht="13.5" thickBot="1" x14ac:dyDescent="0.25"/>
    <row r="20" spans="1:13" x14ac:dyDescent="0.2">
      <c r="A20" s="350" t="s">
        <v>45</v>
      </c>
      <c r="B20" s="352" t="s">
        <v>1</v>
      </c>
      <c r="C20" s="354" t="s">
        <v>46</v>
      </c>
      <c r="D20" s="354"/>
      <c r="E20" s="354"/>
      <c r="F20" s="354"/>
      <c r="G20" s="354"/>
      <c r="H20" s="354"/>
      <c r="I20" s="354"/>
      <c r="J20" s="354"/>
      <c r="K20" s="354"/>
      <c r="L20" s="354"/>
      <c r="M20" s="354"/>
    </row>
    <row r="21" spans="1:13" ht="25.5" customHeight="1" x14ac:dyDescent="0.2">
      <c r="A21" s="355"/>
      <c r="B21" s="356"/>
      <c r="C21" s="357" t="s">
        <v>47</v>
      </c>
      <c r="D21" s="357"/>
      <c r="E21" s="357"/>
      <c r="F21" s="43"/>
      <c r="G21" s="357" t="s">
        <v>48</v>
      </c>
      <c r="H21" s="357"/>
      <c r="I21" s="357"/>
      <c r="J21" s="42" t="s">
        <v>49</v>
      </c>
      <c r="K21" s="357" t="s">
        <v>49</v>
      </c>
      <c r="L21" s="357"/>
      <c r="M21" s="357"/>
    </row>
    <row r="22" spans="1:13" ht="17.25" customHeight="1" thickBot="1" x14ac:dyDescent="0.25">
      <c r="A22" s="351"/>
      <c r="B22" s="353"/>
      <c r="C22" s="156" t="s">
        <v>1</v>
      </c>
      <c r="D22" s="47" t="s">
        <v>8</v>
      </c>
      <c r="E22" s="47" t="s">
        <v>9</v>
      </c>
      <c r="F22" s="54"/>
      <c r="G22" s="156" t="s">
        <v>1</v>
      </c>
      <c r="H22" s="47" t="s">
        <v>8</v>
      </c>
      <c r="I22" s="47" t="s">
        <v>9</v>
      </c>
      <c r="J22" s="54"/>
      <c r="K22" s="156" t="s">
        <v>1</v>
      </c>
      <c r="L22" s="47" t="s">
        <v>8</v>
      </c>
      <c r="M22" s="47" t="s">
        <v>9</v>
      </c>
    </row>
    <row r="23" spans="1:13" ht="15.75" customHeight="1" x14ac:dyDescent="0.2">
      <c r="A23" s="55" t="s">
        <v>1</v>
      </c>
      <c r="B23" s="202">
        <f>SUM(C23,G23,K23)</f>
        <v>1</v>
      </c>
      <c r="C23" s="208">
        <f>C6/$B$6</f>
        <v>0.44305287946906446</v>
      </c>
      <c r="D23" s="202">
        <f>D6/$B$6</f>
        <v>0.34821237422393492</v>
      </c>
      <c r="E23" s="202">
        <f>E6/$B$6</f>
        <v>9.4840505245129519E-2</v>
      </c>
      <c r="F23" s="62"/>
      <c r="G23" s="208">
        <f>G6/$B$6</f>
        <v>0.51712695354313853</v>
      </c>
      <c r="H23" s="202">
        <f>H6/$B$6</f>
        <v>0.38246628131021193</v>
      </c>
      <c r="I23" s="202">
        <f>I6/$B$6</f>
        <v>0.13466067223292658</v>
      </c>
      <c r="J23" s="62"/>
      <c r="K23" s="208">
        <f>K6/$B$6</f>
        <v>3.9820166987797043E-2</v>
      </c>
      <c r="L23" s="202">
        <f>L6/$B$6</f>
        <v>2.7938342967244702E-2</v>
      </c>
      <c r="M23" s="202">
        <f>M6/$B$6</f>
        <v>1.1881824020552344E-2</v>
      </c>
    </row>
    <row r="24" spans="1:13" ht="15.75" customHeight="1" x14ac:dyDescent="0.2">
      <c r="A24" s="23" t="s">
        <v>43</v>
      </c>
      <c r="B24" s="176">
        <f t="shared" ref="B24:B32" si="4">SUM(C24,G24,K24)</f>
        <v>1.0918432883750804E-2</v>
      </c>
      <c r="C24" s="176">
        <f t="shared" ref="C24:C32" si="5">C7/$B$6</f>
        <v>5.9944337400984803E-3</v>
      </c>
      <c r="D24" s="172">
        <f t="shared" ref="D24:E24" si="6">D7/$B$6</f>
        <v>5.1380860629415539E-3</v>
      </c>
      <c r="E24" s="172">
        <f t="shared" si="6"/>
        <v>8.5634767715692573E-4</v>
      </c>
      <c r="F24" s="18"/>
      <c r="G24" s="176">
        <f t="shared" ref="G24:I32" si="7">G7/$B$6</f>
        <v>4.3887818454292444E-3</v>
      </c>
      <c r="H24" s="172">
        <f t="shared" si="7"/>
        <v>3.5324341682723185E-3</v>
      </c>
      <c r="I24" s="172">
        <f t="shared" si="7"/>
        <v>8.5634767715692573E-4</v>
      </c>
      <c r="J24" s="18"/>
      <c r="K24" s="176">
        <f t="shared" ref="K24:M24" si="8">K7/$B$6</f>
        <v>5.3521729822307855E-4</v>
      </c>
      <c r="L24" s="172">
        <f t="shared" si="8"/>
        <v>4.2817383857846286E-4</v>
      </c>
      <c r="M24" s="172">
        <f t="shared" si="8"/>
        <v>1.0704345964461572E-4</v>
      </c>
    </row>
    <row r="25" spans="1:13" ht="15.75" customHeight="1" x14ac:dyDescent="0.2">
      <c r="A25" s="23" t="s">
        <v>42</v>
      </c>
      <c r="B25" s="176">
        <f t="shared" si="4"/>
        <v>1.1774780560907727E-3</v>
      </c>
      <c r="C25" s="176">
        <f t="shared" si="5"/>
        <v>5.3521729822307855E-4</v>
      </c>
      <c r="D25" s="172">
        <f t="shared" ref="D25" si="9">D8/$B$6</f>
        <v>5.3521729822307855E-4</v>
      </c>
      <c r="E25" s="173" t="s">
        <v>374</v>
      </c>
      <c r="F25" s="18"/>
      <c r="G25" s="176">
        <f t="shared" si="7"/>
        <v>6.4226075786769424E-4</v>
      </c>
      <c r="H25" s="172">
        <f t="shared" si="7"/>
        <v>6.4226075786769424E-4</v>
      </c>
      <c r="I25" s="173" t="s">
        <v>374</v>
      </c>
      <c r="J25" s="18"/>
      <c r="K25" s="206" t="s">
        <v>374</v>
      </c>
      <c r="L25" s="173" t="s">
        <v>374</v>
      </c>
      <c r="M25" s="173" t="s">
        <v>374</v>
      </c>
    </row>
    <row r="26" spans="1:13" ht="15.75" customHeight="1" x14ac:dyDescent="0.2">
      <c r="A26" s="23" t="s">
        <v>41</v>
      </c>
      <c r="B26" s="176">
        <f t="shared" si="4"/>
        <v>3.2113037893384717E-3</v>
      </c>
      <c r="C26" s="176">
        <f t="shared" si="5"/>
        <v>1.7126953543138515E-3</v>
      </c>
      <c r="D26" s="172">
        <f t="shared" ref="D26:E26" si="10">D9/$B$6</f>
        <v>1.6056518946692357E-3</v>
      </c>
      <c r="E26" s="212">
        <f t="shared" si="10"/>
        <v>1.0704345964461572E-4</v>
      </c>
      <c r="F26" s="18"/>
      <c r="G26" s="176">
        <f t="shared" si="7"/>
        <v>1.1774780560907729E-3</v>
      </c>
      <c r="H26" s="172">
        <f t="shared" si="7"/>
        <v>5.3521729822307855E-4</v>
      </c>
      <c r="I26" s="212">
        <f t="shared" si="7"/>
        <v>6.4226075786769424E-4</v>
      </c>
      <c r="J26" s="78"/>
      <c r="K26" s="210">
        <f t="shared" ref="K26:L26" si="11">K9/$B$6</f>
        <v>3.2113037893384712E-4</v>
      </c>
      <c r="L26" s="212">
        <f t="shared" si="11"/>
        <v>3.2113037893384712E-4</v>
      </c>
      <c r="M26" s="213" t="s">
        <v>374</v>
      </c>
    </row>
    <row r="27" spans="1:13" ht="15.75" customHeight="1" x14ac:dyDescent="0.2">
      <c r="A27" s="23" t="s">
        <v>40</v>
      </c>
      <c r="B27" s="176">
        <f t="shared" si="4"/>
        <v>6.2085206593877106E-3</v>
      </c>
      <c r="C27" s="176">
        <f t="shared" si="5"/>
        <v>4.8169556840077067E-3</v>
      </c>
      <c r="D27" s="172">
        <f t="shared" ref="D27:E27" si="12">D10/$B$6</f>
        <v>4.0676514664953973E-3</v>
      </c>
      <c r="E27" s="172">
        <f t="shared" si="12"/>
        <v>7.4930421751231004E-4</v>
      </c>
      <c r="F27" s="18"/>
      <c r="G27" s="176">
        <f t="shared" si="7"/>
        <v>1.1774780560907729E-3</v>
      </c>
      <c r="H27" s="172">
        <f t="shared" si="7"/>
        <v>9.6339113680154141E-4</v>
      </c>
      <c r="I27" s="212">
        <f t="shared" si="7"/>
        <v>2.1408691928923143E-4</v>
      </c>
      <c r="J27" s="78"/>
      <c r="K27" s="210">
        <f t="shared" ref="K27:M27" si="13">K10/$B$6</f>
        <v>2.1408691928923143E-4</v>
      </c>
      <c r="L27" s="212">
        <f t="shared" si="13"/>
        <v>1.0704345964461572E-4</v>
      </c>
      <c r="M27" s="212">
        <f t="shared" si="13"/>
        <v>1.0704345964461572E-4</v>
      </c>
    </row>
    <row r="28" spans="1:13" ht="15.75" customHeight="1" x14ac:dyDescent="0.2">
      <c r="A28" s="23" t="s">
        <v>39</v>
      </c>
      <c r="B28" s="176">
        <f t="shared" si="4"/>
        <v>1.5093127809890815E-2</v>
      </c>
      <c r="C28" s="176">
        <f t="shared" si="5"/>
        <v>1.3059302076643117E-2</v>
      </c>
      <c r="D28" s="172">
        <f t="shared" ref="D28:E28" si="14">D11/$B$6</f>
        <v>1.1025476343395419E-2</v>
      </c>
      <c r="E28" s="172">
        <f t="shared" si="14"/>
        <v>2.0338257332476986E-3</v>
      </c>
      <c r="F28" s="18"/>
      <c r="G28" s="176">
        <f t="shared" si="7"/>
        <v>1.2845215157353885E-3</v>
      </c>
      <c r="H28" s="172">
        <f t="shared" si="7"/>
        <v>9.6339113680154141E-4</v>
      </c>
      <c r="I28" s="212">
        <f t="shared" si="7"/>
        <v>3.2113037893384712E-4</v>
      </c>
      <c r="J28" s="78"/>
      <c r="K28" s="176">
        <f t="shared" ref="K28:M28" si="15">K11/$B$6</f>
        <v>7.4930421751231004E-4</v>
      </c>
      <c r="L28" s="172">
        <f t="shared" si="15"/>
        <v>6.4226075786769424E-4</v>
      </c>
      <c r="M28" s="212">
        <f t="shared" si="15"/>
        <v>1.0704345964461572E-4</v>
      </c>
    </row>
    <row r="29" spans="1:13" ht="15.75" customHeight="1" x14ac:dyDescent="0.2">
      <c r="A29" s="23" t="s">
        <v>38</v>
      </c>
      <c r="B29" s="176">
        <f t="shared" si="4"/>
        <v>9.8158852494112603E-2</v>
      </c>
      <c r="C29" s="176">
        <f t="shared" si="5"/>
        <v>7.9640333975594085E-2</v>
      </c>
      <c r="D29" s="172">
        <f t="shared" ref="D29:E29" si="16">D12/$B$6</f>
        <v>5.7375294369514024E-2</v>
      </c>
      <c r="E29" s="172">
        <f t="shared" si="16"/>
        <v>2.2265039606080068E-2</v>
      </c>
      <c r="F29" s="18"/>
      <c r="G29" s="176">
        <f t="shared" si="7"/>
        <v>1.49860843502462E-2</v>
      </c>
      <c r="H29" s="172">
        <f t="shared" si="7"/>
        <v>9.5268679083707983E-3</v>
      </c>
      <c r="I29" s="172">
        <f t="shared" si="7"/>
        <v>5.4592164418754011E-3</v>
      </c>
      <c r="J29" s="78"/>
      <c r="K29" s="176">
        <f t="shared" ref="K29:M29" si="17">K12/$B$6</f>
        <v>3.5324341682723185E-3</v>
      </c>
      <c r="L29" s="172">
        <f t="shared" si="17"/>
        <v>2.569043031470777E-3</v>
      </c>
      <c r="M29" s="172">
        <f t="shared" si="17"/>
        <v>9.6339113680154141E-4</v>
      </c>
    </row>
    <row r="30" spans="1:13" ht="15.75" customHeight="1" x14ac:dyDescent="0.2">
      <c r="A30" s="23" t="s">
        <v>37</v>
      </c>
      <c r="B30" s="176">
        <f t="shared" si="4"/>
        <v>4.3887818454292446E-2</v>
      </c>
      <c r="C30" s="176">
        <f t="shared" si="5"/>
        <v>2.001712695354314E-2</v>
      </c>
      <c r="D30" s="172">
        <f t="shared" ref="D30:E30" si="18">D13/$B$6</f>
        <v>1.5093127809890815E-2</v>
      </c>
      <c r="E30" s="172">
        <f t="shared" si="18"/>
        <v>4.9239991436523228E-3</v>
      </c>
      <c r="F30" s="18"/>
      <c r="G30" s="176">
        <f t="shared" si="7"/>
        <v>2.1087561549989295E-2</v>
      </c>
      <c r="H30" s="172">
        <f t="shared" si="7"/>
        <v>1.3273388995932349E-2</v>
      </c>
      <c r="I30" s="172">
        <f t="shared" si="7"/>
        <v>7.8141725540569473E-3</v>
      </c>
      <c r="J30" s="78"/>
      <c r="K30" s="176">
        <f t="shared" ref="K30:M30" si="19">K13/$B$6</f>
        <v>2.7831299507600086E-3</v>
      </c>
      <c r="L30" s="172">
        <f t="shared" si="19"/>
        <v>2.0338257332476986E-3</v>
      </c>
      <c r="M30" s="172">
        <f t="shared" si="19"/>
        <v>7.4930421751231004E-4</v>
      </c>
    </row>
    <row r="31" spans="1:13" ht="15.75" customHeight="1" x14ac:dyDescent="0.2">
      <c r="A31" s="23" t="s">
        <v>36</v>
      </c>
      <c r="B31" s="176">
        <f t="shared" si="4"/>
        <v>0.46392635409976446</v>
      </c>
      <c r="C31" s="176">
        <f t="shared" si="5"/>
        <v>0.18315135945193747</v>
      </c>
      <c r="D31" s="172">
        <f t="shared" ref="D31:E31" si="20">D14/$B$6</f>
        <v>0.14879040890601583</v>
      </c>
      <c r="E31" s="172">
        <f t="shared" si="20"/>
        <v>3.4360950545921642E-2</v>
      </c>
      <c r="F31" s="18"/>
      <c r="G31" s="176">
        <f t="shared" si="7"/>
        <v>0.26364804110468848</v>
      </c>
      <c r="H31" s="172">
        <f t="shared" si="7"/>
        <v>0.20038535645472061</v>
      </c>
      <c r="I31" s="172">
        <f t="shared" si="7"/>
        <v>6.3262684649967885E-2</v>
      </c>
      <c r="J31" s="78"/>
      <c r="K31" s="176">
        <f t="shared" ref="K31:M31" si="21">K14/$B$6</f>
        <v>1.7126953543138514E-2</v>
      </c>
      <c r="L31" s="172">
        <f t="shared" si="21"/>
        <v>1.1774780560907729E-2</v>
      </c>
      <c r="M31" s="172">
        <f t="shared" si="21"/>
        <v>5.3521729822307859E-3</v>
      </c>
    </row>
    <row r="32" spans="1:13" ht="15.75" customHeight="1" thickBot="1" x14ac:dyDescent="0.25">
      <c r="A32" s="51" t="s">
        <v>16</v>
      </c>
      <c r="B32" s="177">
        <f t="shared" si="4"/>
        <v>0.35741811175337185</v>
      </c>
      <c r="C32" s="177">
        <f t="shared" si="5"/>
        <v>0.13412545493470349</v>
      </c>
      <c r="D32" s="174">
        <f t="shared" ref="D32:E32" si="22">D15/$B$6</f>
        <v>0.10458146007278955</v>
      </c>
      <c r="E32" s="174">
        <f t="shared" si="22"/>
        <v>2.9543994861913937E-2</v>
      </c>
      <c r="F32" s="15"/>
      <c r="G32" s="177">
        <f t="shared" si="7"/>
        <v>0.20873474630700065</v>
      </c>
      <c r="H32" s="174">
        <f t="shared" si="7"/>
        <v>0.152643973453222</v>
      </c>
      <c r="I32" s="174">
        <f t="shared" si="7"/>
        <v>5.6090772853778635E-2</v>
      </c>
      <c r="J32" s="15"/>
      <c r="K32" s="177">
        <f t="shared" ref="K32:M32" si="23">K15/$B$6</f>
        <v>1.4557910511667736E-2</v>
      </c>
      <c r="L32" s="174">
        <f t="shared" si="23"/>
        <v>1.0062085206593878E-2</v>
      </c>
      <c r="M32" s="174">
        <f t="shared" si="23"/>
        <v>4.4958253050738596E-3</v>
      </c>
    </row>
  </sheetData>
  <mergeCells count="12">
    <mergeCell ref="A3:A5"/>
    <mergeCell ref="B3:B5"/>
    <mergeCell ref="C4:E4"/>
    <mergeCell ref="K4:M4"/>
    <mergeCell ref="G4:I4"/>
    <mergeCell ref="C3:M3"/>
    <mergeCell ref="A20:A22"/>
    <mergeCell ref="B20:B22"/>
    <mergeCell ref="C20:M20"/>
    <mergeCell ref="C21:E21"/>
    <mergeCell ref="G21:I21"/>
    <mergeCell ref="K21:M21"/>
  </mergeCells>
  <pageMargins left="0.7" right="0.7" top="0.75" bottom="0.75" header="0.3" footer="0.3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tabColor theme="5" tint="-0.249977111117893"/>
  </sheetPr>
  <dimension ref="A1:H32"/>
  <sheetViews>
    <sheetView showGridLines="0" workbookViewId="0"/>
  </sheetViews>
  <sheetFormatPr baseColWidth="10" defaultRowHeight="12.75" x14ac:dyDescent="0.2"/>
  <cols>
    <col min="1" max="1" width="23.5703125" style="7" customWidth="1"/>
    <col min="2" max="2" width="11.42578125" style="8" customWidth="1"/>
    <col min="3" max="4" width="18.28515625" style="8" customWidth="1"/>
    <col min="5" max="5" width="0.42578125" style="8" customWidth="1"/>
    <col min="6" max="6" width="11.42578125" style="8" customWidth="1"/>
    <col min="7" max="7" width="18.28515625" style="8" customWidth="1"/>
    <col min="8" max="8" width="18.28515625" style="7" customWidth="1"/>
    <col min="9" max="16384" width="11.42578125" style="7"/>
  </cols>
  <sheetData>
    <row r="1" spans="1:8" ht="16.5" customHeight="1" x14ac:dyDescent="0.2">
      <c r="A1" s="3" t="s">
        <v>324</v>
      </c>
      <c r="B1" s="3"/>
      <c r="C1" s="3"/>
      <c r="D1" s="3"/>
      <c r="E1" s="3"/>
      <c r="F1" s="3"/>
      <c r="G1" s="3"/>
      <c r="H1" s="17" t="s">
        <v>65</v>
      </c>
    </row>
    <row r="2" spans="1:8" ht="13.5" thickBot="1" x14ac:dyDescent="0.25">
      <c r="A2" s="6">
        <v>2014</v>
      </c>
    </row>
    <row r="3" spans="1:8" ht="21" customHeight="1" x14ac:dyDescent="0.2">
      <c r="A3" s="350" t="s">
        <v>60</v>
      </c>
      <c r="B3" s="354" t="s">
        <v>61</v>
      </c>
      <c r="C3" s="354"/>
      <c r="D3" s="354"/>
      <c r="E3" s="359"/>
      <c r="F3" s="354" t="s">
        <v>62</v>
      </c>
      <c r="G3" s="354"/>
      <c r="H3" s="354"/>
    </row>
    <row r="4" spans="1:8" ht="30" customHeight="1" thickBot="1" x14ac:dyDescent="0.25">
      <c r="A4" s="351"/>
      <c r="B4" s="47" t="s">
        <v>1</v>
      </c>
      <c r="C4" s="47" t="s">
        <v>8</v>
      </c>
      <c r="D4" s="47" t="s">
        <v>9</v>
      </c>
      <c r="E4" s="360"/>
      <c r="F4" s="47" t="s">
        <v>1</v>
      </c>
      <c r="G4" s="47" t="s">
        <v>8</v>
      </c>
      <c r="H4" s="47" t="s">
        <v>9</v>
      </c>
    </row>
    <row r="5" spans="1:8" x14ac:dyDescent="0.2">
      <c r="A5" s="58" t="s">
        <v>1</v>
      </c>
      <c r="B5" s="76">
        <f>SUM(B6:B15)</f>
        <v>8970</v>
      </c>
      <c r="C5" s="76">
        <f>SUM(C6:C15)</f>
        <v>6826</v>
      </c>
      <c r="D5" s="76">
        <f>SUM(D6:D15)</f>
        <v>2144</v>
      </c>
      <c r="E5" s="62"/>
      <c r="F5" s="76">
        <f>SUM(F6:F15)</f>
        <v>8970</v>
      </c>
      <c r="G5" s="76">
        <f>SUM(G6:G15)</f>
        <v>6826</v>
      </c>
      <c r="H5" s="76">
        <f>SUM(H6:H15)</f>
        <v>2144</v>
      </c>
    </row>
    <row r="6" spans="1:8" x14ac:dyDescent="0.2">
      <c r="A6" s="32" t="s">
        <v>280</v>
      </c>
      <c r="B6" s="82">
        <f>SUM(C6:D6)</f>
        <v>314</v>
      </c>
      <c r="C6" s="78">
        <v>243</v>
      </c>
      <c r="D6" s="78">
        <v>71</v>
      </c>
      <c r="E6" s="35"/>
      <c r="F6" s="82">
        <f>SUM(G6:H6)</f>
        <v>273</v>
      </c>
      <c r="G6" s="78">
        <v>204</v>
      </c>
      <c r="H6" s="78">
        <v>69</v>
      </c>
    </row>
    <row r="7" spans="1:8" x14ac:dyDescent="0.2">
      <c r="A7" s="32" t="s">
        <v>281</v>
      </c>
      <c r="B7" s="82">
        <f t="shared" ref="B7:B15" si="0">SUM(C7:D7)</f>
        <v>2412</v>
      </c>
      <c r="C7" s="78">
        <v>1811</v>
      </c>
      <c r="D7" s="78">
        <v>601</v>
      </c>
      <c r="E7" s="11"/>
      <c r="F7" s="82">
        <f t="shared" ref="F7:F15" si="1">SUM(G7:H7)</f>
        <v>1940</v>
      </c>
      <c r="G7" s="78">
        <v>1386</v>
      </c>
      <c r="H7" s="78">
        <v>554</v>
      </c>
    </row>
    <row r="8" spans="1:8" x14ac:dyDescent="0.2">
      <c r="A8" s="32" t="s">
        <v>51</v>
      </c>
      <c r="B8" s="82">
        <f t="shared" si="0"/>
        <v>2088</v>
      </c>
      <c r="C8" s="78">
        <v>1581</v>
      </c>
      <c r="D8" s="78">
        <v>507</v>
      </c>
      <c r="E8" s="11"/>
      <c r="F8" s="82">
        <f t="shared" si="1"/>
        <v>2214</v>
      </c>
      <c r="G8" s="78">
        <v>1686</v>
      </c>
      <c r="H8" s="78">
        <v>528</v>
      </c>
    </row>
    <row r="9" spans="1:8" x14ac:dyDescent="0.2">
      <c r="A9" s="32" t="s">
        <v>52</v>
      </c>
      <c r="B9" s="82">
        <f t="shared" si="0"/>
        <v>1711</v>
      </c>
      <c r="C9" s="78">
        <v>1102</v>
      </c>
      <c r="D9" s="78">
        <v>609</v>
      </c>
      <c r="E9" s="11"/>
      <c r="F9" s="82">
        <f t="shared" si="1"/>
        <v>1935</v>
      </c>
      <c r="G9" s="78">
        <v>1291</v>
      </c>
      <c r="H9" s="78">
        <v>644</v>
      </c>
    </row>
    <row r="10" spans="1:8" x14ac:dyDescent="0.2">
      <c r="A10" s="32" t="s">
        <v>53</v>
      </c>
      <c r="B10" s="82">
        <f t="shared" si="0"/>
        <v>1188</v>
      </c>
      <c r="C10" s="78">
        <v>990</v>
      </c>
      <c r="D10" s="78">
        <v>198</v>
      </c>
      <c r="E10" s="18"/>
      <c r="F10" s="82">
        <f t="shared" si="1"/>
        <v>1279</v>
      </c>
      <c r="G10" s="78">
        <v>1083</v>
      </c>
      <c r="H10" s="78">
        <v>196</v>
      </c>
    </row>
    <row r="11" spans="1:8" x14ac:dyDescent="0.2">
      <c r="A11" s="32" t="s">
        <v>54</v>
      </c>
      <c r="B11" s="82">
        <f t="shared" si="0"/>
        <v>814</v>
      </c>
      <c r="C11" s="78">
        <v>703</v>
      </c>
      <c r="D11" s="78">
        <v>111</v>
      </c>
      <c r="E11" s="18"/>
      <c r="F11" s="82">
        <f t="shared" si="1"/>
        <v>884</v>
      </c>
      <c r="G11" s="78">
        <v>777</v>
      </c>
      <c r="H11" s="78">
        <v>107</v>
      </c>
    </row>
    <row r="12" spans="1:8" x14ac:dyDescent="0.2">
      <c r="A12" s="32" t="s">
        <v>55</v>
      </c>
      <c r="B12" s="82">
        <f t="shared" si="0"/>
        <v>325</v>
      </c>
      <c r="C12" s="78">
        <v>289</v>
      </c>
      <c r="D12" s="78">
        <v>36</v>
      </c>
      <c r="E12" s="18"/>
      <c r="F12" s="82">
        <f t="shared" si="1"/>
        <v>338</v>
      </c>
      <c r="G12" s="78">
        <v>304</v>
      </c>
      <c r="H12" s="78">
        <v>34</v>
      </c>
    </row>
    <row r="13" spans="1:8" x14ac:dyDescent="0.2">
      <c r="A13" s="32" t="s">
        <v>56</v>
      </c>
      <c r="B13" s="82">
        <f t="shared" si="0"/>
        <v>78</v>
      </c>
      <c r="C13" s="78">
        <v>68</v>
      </c>
      <c r="D13" s="78">
        <v>10</v>
      </c>
      <c r="E13" s="18"/>
      <c r="F13" s="82">
        <f t="shared" si="1"/>
        <v>71</v>
      </c>
      <c r="G13" s="78">
        <v>61</v>
      </c>
      <c r="H13" s="78">
        <v>10</v>
      </c>
    </row>
    <row r="14" spans="1:8" x14ac:dyDescent="0.2">
      <c r="A14" s="32" t="s">
        <v>57</v>
      </c>
      <c r="B14" s="82">
        <f t="shared" si="0"/>
        <v>23</v>
      </c>
      <c r="C14" s="78">
        <v>22</v>
      </c>
      <c r="D14" s="78">
        <v>1</v>
      </c>
      <c r="E14" s="18"/>
      <c r="F14" s="82">
        <f t="shared" si="1"/>
        <v>23</v>
      </c>
      <c r="G14" s="78">
        <v>22</v>
      </c>
      <c r="H14" s="78">
        <v>1</v>
      </c>
    </row>
    <row r="15" spans="1:8" ht="13.5" thickBot="1" x14ac:dyDescent="0.25">
      <c r="A15" s="59" t="s">
        <v>58</v>
      </c>
      <c r="B15" s="83">
        <f t="shared" si="0"/>
        <v>17</v>
      </c>
      <c r="C15" s="80">
        <v>17</v>
      </c>
      <c r="D15" s="80">
        <v>0</v>
      </c>
      <c r="E15" s="15"/>
      <c r="F15" s="83">
        <f t="shared" si="1"/>
        <v>13</v>
      </c>
      <c r="G15" s="80">
        <v>12</v>
      </c>
      <c r="H15" s="80">
        <v>1</v>
      </c>
    </row>
    <row r="16" spans="1:8" x14ac:dyDescent="0.2">
      <c r="A16" s="8"/>
    </row>
    <row r="19" spans="1:8" ht="13.5" thickBot="1" x14ac:dyDescent="0.25"/>
    <row r="20" spans="1:8" x14ac:dyDescent="0.2">
      <c r="A20" s="350" t="s">
        <v>60</v>
      </c>
      <c r="B20" s="354" t="s">
        <v>61</v>
      </c>
      <c r="C20" s="354"/>
      <c r="D20" s="354"/>
      <c r="E20" s="359"/>
      <c r="F20" s="354" t="s">
        <v>62</v>
      </c>
      <c r="G20" s="354"/>
      <c r="H20" s="354"/>
    </row>
    <row r="21" spans="1:8" ht="17.25" customHeight="1" thickBot="1" x14ac:dyDescent="0.25">
      <c r="A21" s="351"/>
      <c r="B21" s="47" t="s">
        <v>1</v>
      </c>
      <c r="C21" s="47" t="s">
        <v>8</v>
      </c>
      <c r="D21" s="47" t="s">
        <v>9</v>
      </c>
      <c r="E21" s="360"/>
      <c r="F21" s="47" t="s">
        <v>1</v>
      </c>
      <c r="G21" s="47" t="s">
        <v>8</v>
      </c>
      <c r="H21" s="47" t="s">
        <v>9</v>
      </c>
    </row>
    <row r="22" spans="1:8" x14ac:dyDescent="0.2">
      <c r="A22" s="58" t="s">
        <v>1</v>
      </c>
      <c r="B22" s="202">
        <f>SUM(C22,D22)</f>
        <v>1</v>
      </c>
      <c r="C22" s="202">
        <f>C5/$B$5</f>
        <v>0.76098104793756971</v>
      </c>
      <c r="D22" s="202">
        <f>D5/$B$5</f>
        <v>0.23901895206243032</v>
      </c>
      <c r="E22" s="62"/>
      <c r="F22" s="202">
        <f>SUM(G22,H22)</f>
        <v>1</v>
      </c>
      <c r="G22" s="202">
        <f>G5/$F$5</f>
        <v>0.76098104793756971</v>
      </c>
      <c r="H22" s="202">
        <f>H5/$F$5</f>
        <v>0.23901895206243032</v>
      </c>
    </row>
    <row r="23" spans="1:8" x14ac:dyDescent="0.2">
      <c r="A23" s="32" t="s">
        <v>280</v>
      </c>
      <c r="B23" s="172">
        <f t="shared" ref="B23:B32" si="2">SUM(C23,D23)</f>
        <v>3.5005574136008917E-2</v>
      </c>
      <c r="C23" s="172">
        <f t="shared" ref="C23:C32" si="3">C6/$B$5</f>
        <v>2.7090301003344482E-2</v>
      </c>
      <c r="D23" s="172">
        <f t="shared" ref="D23" si="4">D6/$B$5</f>
        <v>7.9152731326644372E-3</v>
      </c>
      <c r="E23" s="35"/>
      <c r="F23" s="172">
        <f t="shared" ref="F23:F32" si="5">SUM(G23,H23)</f>
        <v>3.0434782608695653E-2</v>
      </c>
      <c r="G23" s="172">
        <f t="shared" ref="G23:H23" si="6">G6/$F$5</f>
        <v>2.2742474916387961E-2</v>
      </c>
      <c r="H23" s="172">
        <f t="shared" si="6"/>
        <v>7.6923076923076927E-3</v>
      </c>
    </row>
    <row r="24" spans="1:8" x14ac:dyDescent="0.2">
      <c r="A24" s="32" t="s">
        <v>281</v>
      </c>
      <c r="B24" s="239">
        <f t="shared" si="2"/>
        <v>0.26889632107023409</v>
      </c>
      <c r="C24" s="172">
        <f t="shared" si="3"/>
        <v>0.20189520624303234</v>
      </c>
      <c r="D24" s="172">
        <f t="shared" ref="D24" si="7">D7/$B$5</f>
        <v>6.700111482720178E-2</v>
      </c>
      <c r="E24" s="11"/>
      <c r="F24" s="240">
        <f t="shared" si="5"/>
        <v>0.21627647714604237</v>
      </c>
      <c r="G24" s="172">
        <f t="shared" ref="G24:H24" si="8">G7/$F$5</f>
        <v>0.15451505016722408</v>
      </c>
      <c r="H24" s="172">
        <f t="shared" si="8"/>
        <v>6.1761426978818285E-2</v>
      </c>
    </row>
    <row r="25" spans="1:8" x14ac:dyDescent="0.2">
      <c r="A25" s="32" t="s">
        <v>51</v>
      </c>
      <c r="B25" s="172">
        <f t="shared" si="2"/>
        <v>0.23277591973244147</v>
      </c>
      <c r="C25" s="172">
        <f t="shared" si="3"/>
        <v>0.17625418060200668</v>
      </c>
      <c r="D25" s="172">
        <f t="shared" ref="D25" si="9">D8/$B$5</f>
        <v>5.6521739130434782E-2</v>
      </c>
      <c r="E25" s="11"/>
      <c r="F25" s="239">
        <f t="shared" si="5"/>
        <v>0.2468227424749164</v>
      </c>
      <c r="G25" s="172">
        <f t="shared" ref="G25:H25" si="10">G8/$F$5</f>
        <v>0.18795986622073579</v>
      </c>
      <c r="H25" s="172">
        <f t="shared" si="10"/>
        <v>5.8862876254180602E-2</v>
      </c>
    </row>
    <row r="26" spans="1:8" x14ac:dyDescent="0.2">
      <c r="A26" s="32" t="s">
        <v>52</v>
      </c>
      <c r="B26" s="172">
        <f t="shared" si="2"/>
        <v>0.19074693422519509</v>
      </c>
      <c r="C26" s="172">
        <f t="shared" si="3"/>
        <v>0.12285395763656633</v>
      </c>
      <c r="D26" s="172">
        <f t="shared" ref="D26" si="11">D9/$B$5</f>
        <v>6.7892976588628765E-2</v>
      </c>
      <c r="E26" s="11"/>
      <c r="F26" s="172">
        <f t="shared" si="5"/>
        <v>0.2157190635451505</v>
      </c>
      <c r="G26" s="172">
        <f t="shared" ref="G26:H26" si="12">G9/$F$5</f>
        <v>0.14392419175027871</v>
      </c>
      <c r="H26" s="172">
        <f t="shared" si="12"/>
        <v>7.179487179487179E-2</v>
      </c>
    </row>
    <row r="27" spans="1:8" x14ac:dyDescent="0.2">
      <c r="A27" s="32" t="s">
        <v>53</v>
      </c>
      <c r="B27" s="172">
        <f t="shared" si="2"/>
        <v>0.13244147157190636</v>
      </c>
      <c r="C27" s="172">
        <f t="shared" si="3"/>
        <v>0.11036789297658862</v>
      </c>
      <c r="D27" s="172">
        <f t="shared" ref="D27" si="13">D10/$B$5</f>
        <v>2.2073578595317726E-2</v>
      </c>
      <c r="E27" s="18"/>
      <c r="F27" s="172">
        <f t="shared" si="5"/>
        <v>0.14258639910813825</v>
      </c>
      <c r="G27" s="172">
        <f t="shared" ref="G27:H27" si="14">G10/$F$5</f>
        <v>0.12073578595317726</v>
      </c>
      <c r="H27" s="172">
        <f t="shared" si="14"/>
        <v>2.1850613154960979E-2</v>
      </c>
    </row>
    <row r="28" spans="1:8" x14ac:dyDescent="0.2">
      <c r="A28" s="32" t="s">
        <v>54</v>
      </c>
      <c r="B28" s="172">
        <f t="shared" si="2"/>
        <v>9.07469342251951E-2</v>
      </c>
      <c r="C28" s="172">
        <f t="shared" si="3"/>
        <v>7.8372352285395769E-2</v>
      </c>
      <c r="D28" s="172">
        <f t="shared" ref="D28" si="15">D11/$B$5</f>
        <v>1.2374581939799331E-2</v>
      </c>
      <c r="E28" s="18"/>
      <c r="F28" s="172">
        <f t="shared" si="5"/>
        <v>9.8550724637681164E-2</v>
      </c>
      <c r="G28" s="172">
        <f t="shared" ref="G28:H28" si="16">G11/$F$5</f>
        <v>8.6622073578595318E-2</v>
      </c>
      <c r="H28" s="172">
        <f t="shared" si="16"/>
        <v>1.1928651059085842E-2</v>
      </c>
    </row>
    <row r="29" spans="1:8" x14ac:dyDescent="0.2">
      <c r="A29" s="32" t="s">
        <v>55</v>
      </c>
      <c r="B29" s="172">
        <f t="shared" si="2"/>
        <v>3.6231884057971016E-2</v>
      </c>
      <c r="C29" s="172">
        <f t="shared" si="3"/>
        <v>3.2218506131549612E-2</v>
      </c>
      <c r="D29" s="172">
        <f t="shared" ref="D29" si="17">D12/$B$5</f>
        <v>4.0133779264214043E-3</v>
      </c>
      <c r="E29" s="18"/>
      <c r="F29" s="172">
        <f t="shared" si="5"/>
        <v>3.7681159420289857E-2</v>
      </c>
      <c r="G29" s="172">
        <f t="shared" ref="G29:H29" si="18">G12/$F$5</f>
        <v>3.3890746934225197E-2</v>
      </c>
      <c r="H29" s="172">
        <f t="shared" si="18"/>
        <v>3.7904124860646598E-3</v>
      </c>
    </row>
    <row r="30" spans="1:8" x14ac:dyDescent="0.2">
      <c r="A30" s="32" t="s">
        <v>56</v>
      </c>
      <c r="B30" s="172">
        <f t="shared" si="2"/>
        <v>8.6956521739130436E-3</v>
      </c>
      <c r="C30" s="172">
        <f t="shared" si="3"/>
        <v>7.5808249721293196E-3</v>
      </c>
      <c r="D30" s="172">
        <f t="shared" ref="D30" si="19">D13/$B$5</f>
        <v>1.1148272017837235E-3</v>
      </c>
      <c r="E30" s="18"/>
      <c r="F30" s="172">
        <f t="shared" si="5"/>
        <v>7.9152731326644372E-3</v>
      </c>
      <c r="G30" s="172">
        <f t="shared" ref="G30:H30" si="20">G13/$F$5</f>
        <v>6.8004459308807132E-3</v>
      </c>
      <c r="H30" s="172">
        <f t="shared" si="20"/>
        <v>1.1148272017837235E-3</v>
      </c>
    </row>
    <row r="31" spans="1:8" x14ac:dyDescent="0.2">
      <c r="A31" s="32" t="s">
        <v>57</v>
      </c>
      <c r="B31" s="172">
        <f t="shared" si="2"/>
        <v>2.5641025641025641E-3</v>
      </c>
      <c r="C31" s="172">
        <f t="shared" si="3"/>
        <v>2.4526198439241919E-3</v>
      </c>
      <c r="D31" s="212">
        <f t="shared" ref="D31" si="21">D14/$B$5</f>
        <v>1.1148272017837236E-4</v>
      </c>
      <c r="E31" s="18"/>
      <c r="F31" s="172">
        <f t="shared" si="5"/>
        <v>2.5641025641025641E-3</v>
      </c>
      <c r="G31" s="172">
        <f t="shared" ref="G31:H31" si="22">G14/$F$5</f>
        <v>2.4526198439241919E-3</v>
      </c>
      <c r="H31" s="212">
        <f t="shared" si="22"/>
        <v>1.1148272017837236E-4</v>
      </c>
    </row>
    <row r="32" spans="1:8" ht="13.5" thickBot="1" x14ac:dyDescent="0.25">
      <c r="A32" s="59" t="s">
        <v>58</v>
      </c>
      <c r="B32" s="174">
        <f t="shared" si="2"/>
        <v>1.8952062430323299E-3</v>
      </c>
      <c r="C32" s="174">
        <f t="shared" si="3"/>
        <v>1.8952062430323299E-3</v>
      </c>
      <c r="D32" s="228">
        <f t="shared" ref="D32" si="23">D15/$B$5</f>
        <v>0</v>
      </c>
      <c r="E32" s="15"/>
      <c r="F32" s="174">
        <f t="shared" si="5"/>
        <v>1.4492753623188406E-3</v>
      </c>
      <c r="G32" s="174">
        <f t="shared" ref="G32:H32" si="24">G15/$F$5</f>
        <v>1.3377926421404682E-3</v>
      </c>
      <c r="H32" s="228">
        <f t="shared" si="24"/>
        <v>1.1148272017837236E-4</v>
      </c>
    </row>
  </sheetData>
  <mergeCells count="8">
    <mergeCell ref="F3:H3"/>
    <mergeCell ref="A3:A4"/>
    <mergeCell ref="E3:E4"/>
    <mergeCell ref="B3:D3"/>
    <mergeCell ref="A20:A21"/>
    <mergeCell ref="B20:D20"/>
    <mergeCell ref="E20:E21"/>
    <mergeCell ref="F20:H20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41</vt:i4>
      </vt:variant>
    </vt:vector>
  </HeadingPairs>
  <TitlesOfParts>
    <vt:vector size="41" baseType="lpstr">
      <vt:lpstr>Índice</vt:lpstr>
      <vt:lpstr>1.1.</vt:lpstr>
      <vt:lpstr>1.2.</vt:lpstr>
      <vt:lpstr>1.3.</vt:lpstr>
      <vt:lpstr>1.4.</vt:lpstr>
      <vt:lpstr>1.4.1.</vt:lpstr>
      <vt:lpstr>1.5.</vt:lpstr>
      <vt:lpstr>1.6.</vt:lpstr>
      <vt:lpstr>1.7.</vt:lpstr>
      <vt:lpstr>1.8.</vt:lpstr>
      <vt:lpstr>1.9.</vt:lpstr>
      <vt:lpstr>2.1.</vt:lpstr>
      <vt:lpstr>3.1.</vt:lpstr>
      <vt:lpstr>3.2.</vt:lpstr>
      <vt:lpstr>3.2.1.</vt:lpstr>
      <vt:lpstr>3.3.</vt:lpstr>
      <vt:lpstr>3.4.</vt:lpstr>
      <vt:lpstr>3.5.</vt:lpstr>
      <vt:lpstr>3.5.1.</vt:lpstr>
      <vt:lpstr>3.6.</vt:lpstr>
      <vt:lpstr>3.7.</vt:lpstr>
      <vt:lpstr>4.1.</vt:lpstr>
      <vt:lpstr>4.1.1.</vt:lpstr>
      <vt:lpstr>4.2.</vt:lpstr>
      <vt:lpstr>4.3.</vt:lpstr>
      <vt:lpstr>4.4.</vt:lpstr>
      <vt:lpstr>4.5.</vt:lpstr>
      <vt:lpstr>5.1.</vt:lpstr>
      <vt:lpstr>5.2.</vt:lpstr>
      <vt:lpstr>5.3.</vt:lpstr>
      <vt:lpstr>5.4.</vt:lpstr>
      <vt:lpstr>5.5.</vt:lpstr>
      <vt:lpstr>5.6.</vt:lpstr>
      <vt:lpstr>5.7.</vt:lpstr>
      <vt:lpstr>5.8.</vt:lpstr>
      <vt:lpstr>5.9.</vt:lpstr>
      <vt:lpstr>6.1.</vt:lpstr>
      <vt:lpstr>6.2.</vt:lpstr>
      <vt:lpstr>7.1.</vt:lpstr>
      <vt:lpstr>7.2.</vt:lpstr>
      <vt:lpstr>8.1.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Evaluacion</dc:creator>
  <cp:lastModifiedBy>Evaluacion</cp:lastModifiedBy>
  <cp:lastPrinted>2014-11-04T23:36:38Z</cp:lastPrinted>
  <dcterms:created xsi:type="dcterms:W3CDTF">2014-11-04T22:43:03Z</dcterms:created>
  <dcterms:modified xsi:type="dcterms:W3CDTF">2014-12-05T17:27:45Z</dcterms:modified>
</cp:coreProperties>
</file>